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4"/>
    <sheet state="visible" name="Ark2" sheetId="2" r:id="rId5"/>
  </sheets>
  <definedNames/>
  <calcPr/>
</workbook>
</file>

<file path=xl/sharedStrings.xml><?xml version="1.0" encoding="utf-8"?>
<sst xmlns="http://schemas.openxmlformats.org/spreadsheetml/2006/main" count="253" uniqueCount="243">
  <si>
    <t>Konto</t>
  </si>
  <si>
    <t>Beskrivelse</t>
  </si>
  <si>
    <t>Budsj 2021</t>
  </si>
  <si>
    <t>Res 2020</t>
  </si>
  <si>
    <t>Budsj 2020</t>
  </si>
  <si>
    <t>Budsj 2019</t>
  </si>
  <si>
    <t>Budsj 2018</t>
  </si>
  <si>
    <t>Res 2017</t>
  </si>
  <si>
    <t>Res 2016</t>
  </si>
  <si>
    <t>Notater des 2018 - jan 2019 - møte med Dag</t>
  </si>
  <si>
    <t>Notater møte Nina og Dag 4.2.2019</t>
  </si>
  <si>
    <t>Salgsinntekt handelsvarer, avgiftsfritt innland</t>
  </si>
  <si>
    <t>Salg klubbtøy/utstyr</t>
  </si>
  <si>
    <t>Arena klubbtøy/utstyr.</t>
  </si>
  <si>
    <t>Husk 100 000 inn på inntekter</t>
  </si>
  <si>
    <t>Sponsorinntekter (20 000,- fra 2020 inn på 2021)</t>
  </si>
  <si>
    <t>Gry flytter kr 40 000,- fra HIR til HIR konto</t>
  </si>
  <si>
    <t>Gry: mangler det kr 20 000,- fra Jensen &amp; Scheele her?</t>
  </si>
  <si>
    <t>Inntekter egne stevner (BDO / Fredr.cup / Julesvøm)</t>
  </si>
  <si>
    <t>Inngang og startavg.</t>
  </si>
  <si>
    <t xml:space="preserve">Kun Julesvøm/Klubbmesterskap 2018. Husk 2 - 3 stevner inn i 2019 budsjett. </t>
  </si>
  <si>
    <t>Vipps og kasse for program/inngang må overføres.</t>
  </si>
  <si>
    <t>Tilskudd NIF/NSF via HIR (LAM midler pluss)</t>
  </si>
  <si>
    <t xml:space="preserve">Deles ut av HIR. LAM midler + søknader HIR (25%) - husk frist 2019. </t>
  </si>
  <si>
    <t>Her ligger 50 000,- til prosjekt "Bli lenger i klubben" (og Miljøkontakt muligens)</t>
  </si>
  <si>
    <t>Tilskudd og gaver (Berg, SpB1, DnB, Covid?)</t>
  </si>
  <si>
    <t>Anette?</t>
  </si>
  <si>
    <t xml:space="preserve">Gave kr 10 000,- fra Sparebankstiftelsen Halden ligger under gaver - flyttes hit av Gry. </t>
  </si>
  <si>
    <t xml:space="preserve">Tilskudd og gaver. Her skal det stå sponsor. Gry har flyttet 40 000,- til HIR konto. </t>
  </si>
  <si>
    <t>Gaver og tilskudd</t>
  </si>
  <si>
    <t>Støtte Halden Idrettsråd</t>
  </si>
  <si>
    <t>40 000,- flyttes fra 3120</t>
  </si>
  <si>
    <t>Miljøkontakt, "Bli lenger I klubben" - ses I sammenheng med 3440</t>
  </si>
  <si>
    <t>Loddsalg/dugnad (båtlotteri, andre lotterier)</t>
  </si>
  <si>
    <t>Kun båtlotteri</t>
  </si>
  <si>
    <t>Kun anderace. Husk at kalendersalg skal inn her. Kr 16 500,- er netto etter bet. Til HTH.</t>
  </si>
  <si>
    <t>Avhengig av båtlotteri med inntekt på 60 - 70 000</t>
  </si>
  <si>
    <t>Inntekter arrangement/jubileet - ref. 3200 for egne stevner</t>
  </si>
  <si>
    <t>Utgått</t>
  </si>
  <si>
    <t xml:space="preserve">Konto bør hete 100 års jubileet - Halden Kommune inntekter flyttes til </t>
  </si>
  <si>
    <t xml:space="preserve">Halden Kommune barnehagesvømming ført her - flytt fra 3701 til 3987 </t>
  </si>
  <si>
    <t>Inntekter vanntrim</t>
  </si>
  <si>
    <t>Nina: hva er status her?</t>
  </si>
  <si>
    <t>Sjekk med Gry at 28k kom inn på 2018</t>
  </si>
  <si>
    <t>Medlemskontigenter</t>
  </si>
  <si>
    <t>Basert på kontingent 250,- og som tillegg til trenings/kurs avgift (350 medlemmer)</t>
  </si>
  <si>
    <t>Medl.kont. støttemedlem</t>
  </si>
  <si>
    <t xml:space="preserve">Basert på kontingent 250,- (50 medlemer) - sjekk nye tall fra Nina her. </t>
  </si>
  <si>
    <t>Treningsavgifter approbert - Ingen rabatt</t>
  </si>
  <si>
    <t xml:space="preserve">Gry: blir fakturert I tryggivann.no fra våren 2019 - i følge Gry bør vi revurdere. </t>
  </si>
  <si>
    <t>Gjøres i Visma våren 2019. Bør hete "Treningsavgifter approberte"</t>
  </si>
  <si>
    <t>Startlisenser NSF</t>
  </si>
  <si>
    <t>Treningsavgift uapproberte partier</t>
  </si>
  <si>
    <t>Justert - satt svømmeskolen til 350 000,- og flyttet resten hit (Gry har 611 235,- på 3982)</t>
  </si>
  <si>
    <t>Inntekter foreldregruppa - ref. 4211 for utgifter</t>
  </si>
  <si>
    <t>Dag avklarer dette med Max</t>
  </si>
  <si>
    <t>Grasrotandelen</t>
  </si>
  <si>
    <t>Innbet. tr.leir - Ref. 4680 for utgifter</t>
  </si>
  <si>
    <t>Føres mot utgifter treningsleir</t>
  </si>
  <si>
    <t>Foreldregruppa - ref. 3933 og notater under</t>
  </si>
  <si>
    <t xml:space="preserve">Alle inntekter fra foreldregruppa her. Max og Dag treffes og kommer med tall. </t>
  </si>
  <si>
    <t>Dette er noe blåst opp da ca 10 000,- er puttet på klubbkortet.</t>
  </si>
  <si>
    <t>Barnas Svømmeskole (Gry slår sammen uappr/svømmeskole)</t>
  </si>
  <si>
    <t>Budsjettert med 620 000,- svømmeskole + uapprobert</t>
  </si>
  <si>
    <t>Innbet./egenandel stevner - ref. 4602 = utgifter (terminlisten styrer)</t>
  </si>
  <si>
    <t xml:space="preserve">Ref. Nina fakturering I desember som legges til her. </t>
  </si>
  <si>
    <t>Voksenopplæring/crawlkurs/Livr.kurs</t>
  </si>
  <si>
    <t>Kjetil?</t>
  </si>
  <si>
    <t>Forutsetter 4 livredningskurs = 24 000 og 2 crawlkurs = 40 000</t>
  </si>
  <si>
    <t>Div inntekter</t>
  </si>
  <si>
    <t>Inntekter + sommerhytta og jubileet 18 100 Sommerhytta</t>
  </si>
  <si>
    <t>Se 3701</t>
  </si>
  <si>
    <t>Inntekter/sponsing JUBILEET</t>
  </si>
  <si>
    <t>Crawlkurs bedrifter, kjøp av HSK svømmer osv…</t>
  </si>
  <si>
    <t>Inntekter jubileet egenandel ligger på 3701 - det var budsjettert 60k her - flyttet til 3701 budsjett 2018</t>
  </si>
  <si>
    <t>Barnehager kurs - Kommunal avtale</t>
  </si>
  <si>
    <t>Grete?</t>
  </si>
  <si>
    <t>Kr 1400,- pr barn, ca 100 barn</t>
  </si>
  <si>
    <t>Halden Kommune inntekter flyttes fra 3701 til 3987</t>
  </si>
  <si>
    <t>Momskompensasjon</t>
  </si>
  <si>
    <t>SUM driftsinntekter</t>
  </si>
  <si>
    <t>Innkjøp båt/premier lotterier - ref. 4686</t>
  </si>
  <si>
    <t>Utstyr/bøker til kurs</t>
  </si>
  <si>
    <t>Utgifter foreldregruppa</t>
  </si>
  <si>
    <t>Varer for videresalg</t>
  </si>
  <si>
    <t>Treningstøy flyttes fra 4603</t>
  </si>
  <si>
    <t>Treningstøy er flyttet hit. Korrekt</t>
  </si>
  <si>
    <t>Utgifter Nye Halden Bad</t>
  </si>
  <si>
    <t>Print</t>
  </si>
  <si>
    <t xml:space="preserve">Utgifter trener/instruktør kurs - ref. 6860 </t>
  </si>
  <si>
    <t>Ikke med</t>
  </si>
  <si>
    <t>Hvorfor 0,- her? Hør med Ragnhild og Grete.</t>
  </si>
  <si>
    <t>Se konto 6860- instruktørkurs ført her FLYTT eller slå sammen</t>
  </si>
  <si>
    <t>Utgifter ÅRSJUBILEET 2018</t>
  </si>
  <si>
    <t>Ikke aktuell I 2019. Her ligger Anderacet = 16500,-</t>
  </si>
  <si>
    <t>Utgifter egne stevner</t>
  </si>
  <si>
    <t>Krets/regionstevner (Pokalkamp?)</t>
  </si>
  <si>
    <t>Kr 156 785 på ny konto 7406</t>
  </si>
  <si>
    <t xml:space="preserve">Hele beløpet på 7406 flyttes til 4601. KH har gjort det manuelt her. </t>
  </si>
  <si>
    <t>Nasjonale stevner (NM/ÅM)</t>
  </si>
  <si>
    <t>Scandic kr 31 791,- totalt ca 35 000,- = Gry sier det blir 109 000,-</t>
  </si>
  <si>
    <t>Her lagt inn kr 50 000,- I spons av NM svømmerne</t>
  </si>
  <si>
    <t>Nordsjø, BSF, Ullbergstrofeen, Arena USO Uddevalle</t>
  </si>
  <si>
    <t>Ikke Borås og Uddevalla</t>
  </si>
  <si>
    <t>Internasjonale stevner - Stockholm utgår</t>
  </si>
  <si>
    <t xml:space="preserve">Treningstøy flyttes fra 4603 til 4350 = 80 735 </t>
  </si>
  <si>
    <t>Uapproberte stevner</t>
  </si>
  <si>
    <t>Rema - skal være kr 0,-</t>
  </si>
  <si>
    <t>Utgifter treningsleir</t>
  </si>
  <si>
    <t>Her har vi med utgifter til trener, lagleder. Innbetalinger budsjettert til 150 000,-</t>
  </si>
  <si>
    <t xml:space="preserve">Klubben dekker 110 000,- som går til svømmere, trener, lagleder. </t>
  </si>
  <si>
    <t>Utgifter treningsstudio</t>
  </si>
  <si>
    <t>Sos. aktiviter egne svømmere - STEFAN</t>
  </si>
  <si>
    <t>Dette er sponsing av svømmerne utenom foreldregruppa. Økning på 30 000,- fra 2018 regnskapstall.</t>
  </si>
  <si>
    <t>Støtte miljøkontakt</t>
  </si>
  <si>
    <t>Ikke budsj.</t>
  </si>
  <si>
    <t>Flyttes - men hvor? Hva er dette?</t>
  </si>
  <si>
    <t>Utgifter årsjubileet 2018</t>
  </si>
  <si>
    <t>46522,- Er anderacet tatt ut herfra</t>
  </si>
  <si>
    <t>Utgifter loddsalg/dugnad</t>
  </si>
  <si>
    <t>16 500,- til HTH</t>
  </si>
  <si>
    <t>Her bør kr 16 500,- som vi delte med HTH inn</t>
  </si>
  <si>
    <t xml:space="preserve">Avsetning til diverse/uforutsette kostnader </t>
  </si>
  <si>
    <t>Snakk med Gry</t>
  </si>
  <si>
    <t>Sum leir, stevner, utstyr</t>
  </si>
  <si>
    <t>Bør hete "Sum stevner og sosiale aktiviteter"</t>
  </si>
  <si>
    <t>Lønn</t>
  </si>
  <si>
    <t>SE Ark2 !!</t>
  </si>
  <si>
    <t xml:space="preserve">Lønn uten f.p. </t>
  </si>
  <si>
    <t>Lønn stevner</t>
  </si>
  <si>
    <t>Skyldig lønn</t>
  </si>
  <si>
    <t>Ferielønn</t>
  </si>
  <si>
    <t>Fri telefon</t>
  </si>
  <si>
    <t>Annen fordel i arbeidsforhold</t>
  </si>
  <si>
    <t>Motkonto for gruppe 52</t>
  </si>
  <si>
    <t>Arbeidsgiveravgift</t>
  </si>
  <si>
    <t>Aga av ferielønn</t>
  </si>
  <si>
    <t>Refusjon sykepenger</t>
  </si>
  <si>
    <t>Innbetalt OTP</t>
  </si>
  <si>
    <t>Yrkesskadeforsikring</t>
  </si>
  <si>
    <t>Personalkostnader</t>
  </si>
  <si>
    <t>Sum Lønnskostnader</t>
  </si>
  <si>
    <t>Avskrivning inventar</t>
  </si>
  <si>
    <t>Hall-leie Remmen</t>
  </si>
  <si>
    <t>Korrigering for 2018. Her blir det 50 000,- med avsetning</t>
  </si>
  <si>
    <t>Husleie klubblokale</t>
  </si>
  <si>
    <t>Annen leiekostnad</t>
  </si>
  <si>
    <t>Leie postboks</t>
  </si>
  <si>
    <t>Leie Konica Minolta</t>
  </si>
  <si>
    <t>Leie transportmidler</t>
  </si>
  <si>
    <t>Inventar</t>
  </si>
  <si>
    <t>Datautstyr (fotoutstyr inkl.)</t>
  </si>
  <si>
    <t>Programvare/oppdateringer</t>
  </si>
  <si>
    <t>Rekvisita og utstyr</t>
  </si>
  <si>
    <t>Arbeidsklær og verneutstyr</t>
  </si>
  <si>
    <t>Reparasjon og vedlikehold</t>
  </si>
  <si>
    <t>Regnskapshonorar</t>
  </si>
  <si>
    <t>11 000,- av dette til Gunn I januar 2018</t>
  </si>
  <si>
    <t>Bistand ny svømmehall</t>
  </si>
  <si>
    <t>Innleid coach Dennis</t>
  </si>
  <si>
    <t>Kontorrekvisita</t>
  </si>
  <si>
    <t>Aviser og tidsskrifter, bøker o l</t>
  </si>
  <si>
    <t>Møter, kurs, oppdatering</t>
  </si>
  <si>
    <t>Flyttet manuelt kr 30 620,- fra konto 5950</t>
  </si>
  <si>
    <t>Mobiltelefon</t>
  </si>
  <si>
    <t>Datakommunikasjon / internett</t>
  </si>
  <si>
    <t>NRK lisens</t>
  </si>
  <si>
    <t>Internett/domene</t>
  </si>
  <si>
    <t>Porto</t>
  </si>
  <si>
    <t xml:space="preserve">Bilgodtgjørelse, oppgavepliktig </t>
  </si>
  <si>
    <t>Reisekostnad, ikke oppgavepliktig</t>
  </si>
  <si>
    <t>Diettkostnader, oppgavepliktig</t>
  </si>
  <si>
    <t>Annonser / digitale annonser</t>
  </si>
  <si>
    <t>Markedsføring / økonomistyring / søknader</t>
  </si>
  <si>
    <t xml:space="preserve">Øreavrunding / andre salgskostn. </t>
  </si>
  <si>
    <t xml:space="preserve">Startavgifter NSF </t>
  </si>
  <si>
    <t xml:space="preserve">Flyttet manuelt til 4601 Krets/regionstevner - ikke budsjettert her. </t>
  </si>
  <si>
    <t>Kontingenter til idrettsorg.</t>
  </si>
  <si>
    <t>Gaver/premier</t>
  </si>
  <si>
    <t>Gaver, annet</t>
  </si>
  <si>
    <t>Slå sammen 7420/7401</t>
  </si>
  <si>
    <t>Gaver/t-skjorter etc til medlemmer</t>
  </si>
  <si>
    <t>Forsikringspremie</t>
  </si>
  <si>
    <t>Lisensavgifter og royalties</t>
  </si>
  <si>
    <t>Bank og kortgebyrer</t>
  </si>
  <si>
    <t>Annen kostnad m. fradrag</t>
  </si>
  <si>
    <t>−5,06</t>
  </si>
  <si>
    <t>Hall, regnskap, lisens, reise, premier, kurs</t>
  </si>
  <si>
    <t>Sum driftskostnader</t>
  </si>
  <si>
    <t>Resultat</t>
  </si>
  <si>
    <t>Notater til budsjett 16.5.2021</t>
  </si>
  <si>
    <t xml:space="preserve">Nye/endrede budsjettposter 2019 </t>
  </si>
  <si>
    <t>Støtte HIR / HSK miljøkontakter</t>
  </si>
  <si>
    <t>Rådgivningstjenester Nye Halden Bad</t>
  </si>
  <si>
    <t>DnB Spbkstift kr 103 000,- ikke med - Tilskudd og gaver evt. Egen konto</t>
  </si>
  <si>
    <t>Datautstyr - økte til 8000,- vi har vedtatt å kjøpe pads</t>
  </si>
  <si>
    <t>Yrkesskadeforsikring budsjettert med kr 3500,- sjekk me Grete</t>
  </si>
  <si>
    <t>Sparekonto</t>
  </si>
  <si>
    <t>Brukskonto</t>
  </si>
  <si>
    <t>Kortkonto</t>
  </si>
  <si>
    <t>Skattekonto</t>
  </si>
  <si>
    <t>Totalt</t>
  </si>
  <si>
    <t>Foreldregruppa</t>
  </si>
  <si>
    <t>Kasse foreldregruppa</t>
  </si>
  <si>
    <t>Totalt klubb og foreldregruppa</t>
  </si>
  <si>
    <t>Differanse - nedgang</t>
  </si>
  <si>
    <t>Moms komp</t>
  </si>
  <si>
    <t>Totalt inkl moms komp</t>
  </si>
  <si>
    <t>Differanse ettet moms komp</t>
  </si>
  <si>
    <t>Må få bankkort</t>
  </si>
  <si>
    <t>Alle inntekter skal inn</t>
  </si>
  <si>
    <t>Alle kostnader skal til Gry</t>
  </si>
  <si>
    <t>Dette er ikke budsjettert med</t>
  </si>
  <si>
    <t>Foreldregruppa inntekter</t>
  </si>
  <si>
    <t>Egentlig burde vi gått 265 000,- i minus</t>
  </si>
  <si>
    <t>Foreldregruppa, svømmeskolen, kursgruppa og båtlotteriet langt over</t>
  </si>
  <si>
    <t>Vi er dårlige på å gå i minus så vi kan risikere å gå i pluss</t>
  </si>
  <si>
    <t>Lønns beregning 2018</t>
  </si>
  <si>
    <t>Tillegg (x1,3)</t>
  </si>
  <si>
    <t>Stefan</t>
  </si>
  <si>
    <t>Henriette</t>
  </si>
  <si>
    <t>Stine</t>
  </si>
  <si>
    <t>Tommy</t>
  </si>
  <si>
    <t>Joakim</t>
  </si>
  <si>
    <t>Litt usikker</t>
  </si>
  <si>
    <t>Hjelpetrenere</t>
  </si>
  <si>
    <t>Totalt HSK</t>
  </si>
  <si>
    <t xml:space="preserve">Kurs </t>
  </si>
  <si>
    <t>Svømmeskolen vår</t>
  </si>
  <si>
    <t>Svømmeskolen høst</t>
  </si>
  <si>
    <t>Totalt svømmeskolen</t>
  </si>
  <si>
    <t>Barnehage uke 24,25</t>
  </si>
  <si>
    <t>(6x18x130,-)</t>
  </si>
  <si>
    <t>Svømmedykt vår 2018</t>
  </si>
  <si>
    <t>(4x10x130,-)</t>
  </si>
  <si>
    <t>Grand total</t>
  </si>
  <si>
    <t>Antall kurs</t>
  </si>
  <si>
    <t>Timer pr kurs</t>
  </si>
  <si>
    <t>Antall instruktører</t>
  </si>
  <si>
    <t>Timelønn</t>
  </si>
  <si>
    <t>M/tillegg</t>
  </si>
  <si>
    <t>Crawlkurs</t>
  </si>
  <si>
    <t>Livredning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</si>
</sst>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 yyyy"/>
    <numFmt numFmtId="165" formatCode="d.m.yyyy"/>
  </numFmts>
  <fonts count="12">
    <font>
      <sz val="11.0"/>
      <color theme="1"/>
      <name val="Arial"/>
    </font>
    <font>
      <b/>
      <sz val="16.0"/>
      <color theme="1"/>
      <name val="Calibri"/>
    </font>
    <font>
      <b/>
      <sz val="16.0"/>
      <color rgb="FF000000"/>
      <name val="Calibri"/>
    </font>
    <font>
      <sz val="11.0"/>
      <color theme="1"/>
      <name val="Calibri"/>
    </font>
    <font>
      <b/>
      <sz val="11.0"/>
      <color rgb="FF000000"/>
      <name val="Calibri"/>
    </font>
    <font>
      <b/>
      <sz val="11.0"/>
      <color theme="1"/>
      <name val="Calibri"/>
    </font>
    <font>
      <color theme="1"/>
      <name val="Calibri"/>
    </font>
    <font>
      <b/>
      <i/>
      <sz val="11.0"/>
      <color rgb="FF000000"/>
      <name val="Calibri"/>
    </font>
    <font>
      <sz val="11.0"/>
      <color rgb="FF000000"/>
      <name val="Calibri"/>
    </font>
    <font>
      <b/>
      <sz val="14.0"/>
      <color theme="1"/>
      <name val="Calibri"/>
    </font>
    <font>
      <b/>
      <sz val="14.0"/>
      <color rgb="FF000000"/>
      <name val="Calibri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C5E0B3"/>
        <bgColor rgb="FFC5E0B3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readingOrder="0" shrinkToFit="0" vertical="center" wrapText="1"/>
    </xf>
    <xf borderId="0" fillId="0" fontId="1" numFmtId="4" xfId="0" applyAlignment="1" applyFont="1" applyNumberFormat="1">
      <alignment horizontal="left" readingOrder="0" shrinkToFit="0" vertical="center" wrapText="1"/>
    </xf>
    <xf borderId="0" fillId="0" fontId="2" numFmtId="4" xfId="0" applyAlignment="1" applyFont="1" applyNumberFormat="1">
      <alignment horizontal="left" readingOrder="0" shrinkToFit="0" vertical="center" wrapText="1"/>
    </xf>
    <xf borderId="0" fillId="0" fontId="1" numFmtId="0" xfId="0" applyAlignment="1" applyFont="1">
      <alignment horizontal="left" readingOrder="1" shrinkToFit="0" vertical="center" wrapText="1"/>
    </xf>
    <xf borderId="0" fillId="0" fontId="1" numFmtId="0" xfId="0" applyFont="1"/>
    <xf borderId="0" fillId="0" fontId="3" numFmtId="0" xfId="0" applyAlignment="1" applyFont="1">
      <alignment readingOrder="0" shrinkToFit="0" vertical="center" wrapText="1"/>
    </xf>
    <xf borderId="0" fillId="0" fontId="4" numFmtId="3" xfId="0" applyAlignment="1" applyFont="1" applyNumberFormat="1">
      <alignment horizontal="right" readingOrder="0" shrinkToFit="0" vertical="center" wrapText="1"/>
    </xf>
    <xf borderId="0" fillId="0" fontId="5" numFmtId="3" xfId="0" applyAlignment="1" applyFont="1" applyNumberFormat="1">
      <alignment horizontal="right" shrinkToFit="0" vertical="center" wrapText="1"/>
    </xf>
    <xf borderId="0" fillId="0" fontId="5" numFmtId="3" xfId="0" applyAlignment="1" applyFont="1" applyNumberFormat="1">
      <alignment horizontal="right" readingOrder="0" shrinkToFit="0" vertical="center" wrapText="1"/>
    </xf>
    <xf borderId="0" fillId="0" fontId="3" numFmtId="3" xfId="0" applyAlignment="1" applyFont="1" applyNumberFormat="1">
      <alignment horizontal="right" readingOrder="0" shrinkToFit="0" vertical="center" wrapText="1"/>
    </xf>
    <xf borderId="0" fillId="2" fontId="5" numFmtId="0" xfId="0" applyAlignment="1" applyFill="1" applyFon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3" xfId="0" applyAlignment="1" applyFont="1" applyNumberFormat="1">
      <alignment horizontal="right" shrinkToFit="0" vertical="center" wrapText="1"/>
    </xf>
    <xf borderId="1" fillId="2" fontId="5" numFmtId="0" xfId="0" applyAlignment="1" applyBorder="1" applyFont="1">
      <alignment horizontal="left" shrinkToFit="0" vertical="center" wrapText="1"/>
    </xf>
    <xf borderId="1" fillId="3" fontId="5" numFmtId="0" xfId="0" applyAlignment="1" applyBorder="1" applyFill="1" applyFont="1">
      <alignment shrinkToFit="0" vertical="center" wrapText="1"/>
    </xf>
    <xf borderId="0" fillId="0" fontId="6" numFmtId="0" xfId="0" applyAlignment="1" applyFont="1">
      <alignment readingOrder="0"/>
    </xf>
    <xf borderId="1" fillId="2" fontId="3" numFmtId="0" xfId="0" applyAlignment="1" applyBorder="1" applyFont="1">
      <alignment horizontal="left" shrinkToFit="0" vertical="center" wrapText="1"/>
    </xf>
    <xf borderId="0" fillId="0" fontId="7" numFmtId="3" xfId="0" applyAlignment="1" applyFont="1" applyNumberFormat="1">
      <alignment horizontal="right" readingOrder="0" shrinkToFit="0" vertical="center" wrapText="1"/>
    </xf>
    <xf borderId="0" fillId="0" fontId="8" numFmtId="0" xfId="0" applyAlignment="1" applyFont="1">
      <alignment horizontal="right" readingOrder="0" shrinkToFit="0" vertical="center" wrapText="1"/>
    </xf>
    <xf borderId="0" fillId="0" fontId="8" numFmtId="0" xfId="0" applyAlignment="1" applyFont="1">
      <alignment readingOrder="0" shrinkToFit="0" vertical="center" wrapText="1"/>
    </xf>
    <xf borderId="1" fillId="2" fontId="3" numFmtId="0" xfId="0" applyAlignment="1" applyBorder="1" applyFont="1">
      <alignment horizontal="left"/>
    </xf>
    <xf borderId="1" fillId="4" fontId="3" numFmtId="0" xfId="0" applyAlignment="1" applyBorder="1" applyFill="1" applyFont="1">
      <alignment shrinkToFit="0" vertical="center" wrapText="1"/>
    </xf>
    <xf borderId="0" fillId="0" fontId="3" numFmtId="0" xfId="0" applyAlignment="1" applyFont="1">
      <alignment horizontal="right" shrinkToFit="0" vertical="center" wrapText="1"/>
    </xf>
    <xf borderId="1" fillId="5" fontId="3" numFmtId="0" xfId="0" applyAlignment="1" applyBorder="1" applyFill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0" fillId="0" fontId="9" numFmtId="0" xfId="0" applyAlignment="1" applyFont="1">
      <alignment readingOrder="0" shrinkToFit="0" vertical="center" wrapText="1"/>
    </xf>
    <xf borderId="0" fillId="0" fontId="9" numFmtId="3" xfId="0" applyAlignment="1" applyFont="1" applyNumberFormat="1">
      <alignment shrinkToFit="0" vertical="center" wrapText="1"/>
    </xf>
    <xf borderId="0" fillId="0" fontId="9" numFmtId="3" xfId="0" applyAlignment="1" applyFont="1" applyNumberFormat="1">
      <alignment horizontal="right" shrinkToFit="0" vertical="center" wrapText="1"/>
    </xf>
    <xf borderId="1" fillId="2" fontId="9" numFmtId="4" xfId="0" applyAlignment="1" applyBorder="1" applyFont="1" applyNumberFormat="1">
      <alignment horizontal="left" shrinkToFit="0" vertical="center" wrapText="1"/>
    </xf>
    <xf borderId="1" fillId="6" fontId="3" numFmtId="3" xfId="0" applyAlignment="1" applyBorder="1" applyFill="1" applyFont="1" applyNumberFormat="1">
      <alignment horizontal="right" shrinkToFit="0" vertical="center" wrapText="1"/>
    </xf>
    <xf borderId="1" fillId="5" fontId="5" numFmtId="0" xfId="0" applyAlignment="1" applyBorder="1" applyFont="1">
      <alignment shrinkToFit="0" vertical="center" wrapText="1"/>
    </xf>
    <xf borderId="1" fillId="6" fontId="5" numFmtId="3" xfId="0" applyAlignment="1" applyBorder="1" applyFont="1" applyNumberFormat="1">
      <alignment horizontal="right" shrinkToFit="0" vertical="center" wrapText="1"/>
    </xf>
    <xf borderId="1" fillId="7" fontId="3" numFmtId="3" xfId="0" applyAlignment="1" applyBorder="1" applyFill="1" applyFont="1" applyNumberFormat="1">
      <alignment horizontal="right" shrinkToFit="0" vertical="center" wrapText="1"/>
    </xf>
    <xf borderId="1" fillId="7" fontId="3" numFmtId="0" xfId="0" applyAlignment="1" applyBorder="1" applyFont="1">
      <alignment horizontal="left" shrinkToFit="0" vertical="center" wrapText="1"/>
    </xf>
    <xf borderId="0" fillId="0" fontId="10" numFmtId="0" xfId="0" applyAlignment="1" applyFont="1">
      <alignment readingOrder="0" shrinkToFit="0" vertical="center" wrapText="1"/>
    </xf>
    <xf borderId="1" fillId="6" fontId="9" numFmtId="3" xfId="0" applyAlignment="1" applyBorder="1" applyFont="1" applyNumberFormat="1">
      <alignment horizontal="right" shrinkToFit="0" vertical="center" wrapText="1"/>
    </xf>
    <xf borderId="0" fillId="0" fontId="5" numFmtId="0" xfId="0" applyAlignment="1" applyFont="1">
      <alignment readingOrder="0" shrinkToFit="0" vertical="center" wrapText="1"/>
    </xf>
    <xf borderId="0" fillId="0" fontId="11" numFmtId="0" xfId="0" applyAlignment="1" applyFont="1">
      <alignment shrinkToFit="0" vertical="center" wrapText="1"/>
    </xf>
    <xf borderId="0" fillId="0" fontId="4" numFmtId="0" xfId="0" applyAlignment="1" applyFont="1">
      <alignment readingOrder="0" shrinkToFit="0" vertical="center" wrapText="1"/>
    </xf>
    <xf borderId="1" fillId="3" fontId="5" numFmtId="0" xfId="0" applyAlignment="1" applyBorder="1" applyFont="1">
      <alignment horizontal="left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2" fontId="3" numFmtId="0" xfId="0" applyAlignment="1" applyFont="1">
      <alignment horizontal="left" shrinkToFit="0" vertical="center" wrapText="1"/>
    </xf>
    <xf borderId="0" fillId="0" fontId="1" numFmtId="3" xfId="0" applyAlignment="1" applyFont="1" applyNumberFormat="1">
      <alignment shrinkToFit="0" vertical="center" wrapText="1"/>
    </xf>
    <xf borderId="0" fillId="0" fontId="1" numFmtId="0" xfId="0" applyAlignment="1" applyFont="1">
      <alignment readingOrder="0" shrinkToFit="0" vertical="center" wrapText="1"/>
    </xf>
    <xf borderId="0" fillId="0" fontId="1" numFmtId="3" xfId="0" applyAlignment="1" applyFont="1" applyNumberFormat="1">
      <alignment horizontal="right" shrinkToFit="0" vertical="center" wrapText="1"/>
    </xf>
    <xf borderId="1" fillId="2" fontId="1" numFmtId="0" xfId="0" applyAlignment="1" applyBorder="1" applyFont="1">
      <alignment horizontal="left" shrinkToFit="0" vertical="center" wrapText="1"/>
    </xf>
    <xf borderId="0" fillId="0" fontId="3" numFmtId="4" xfId="0" applyAlignment="1" applyFont="1" applyNumberFormat="1">
      <alignment horizontal="left" shrinkToFit="0" vertical="center" wrapText="1"/>
    </xf>
    <xf borderId="0" fillId="0" fontId="3" numFmtId="4" xfId="0" applyAlignment="1" applyFont="1" applyNumberFormat="1">
      <alignment horizontal="left"/>
    </xf>
    <xf borderId="1" fillId="6" fontId="3" numFmtId="4" xfId="0" applyAlignment="1" applyBorder="1" applyFont="1" applyNumberFormat="1">
      <alignment horizontal="left"/>
    </xf>
    <xf borderId="0" fillId="0" fontId="6" numFmtId="164" xfId="0" applyAlignment="1" applyFont="1" applyNumberFormat="1">
      <alignment readingOrder="0"/>
    </xf>
    <xf borderId="0" fillId="0" fontId="6" numFmtId="165" xfId="0" applyAlignment="1" applyFont="1" applyNumberFormat="1">
      <alignment readingOrder="0"/>
    </xf>
    <xf borderId="0" fillId="0" fontId="6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121</xdr:row>
      <xdr:rowOff>0</xdr:rowOff>
    </xdr:from>
    <xdr:ext cx="152400" cy="152400"/>
    <xdr:sp>
      <xdr:nvSpPr>
        <xdr:cNvPr descr="mhtml:file://C:\Users\janbjo3\Desktop\Budsjett%202017%20-%20Google%20Regneark%23gid=0.mht!https://ssl.gstatic.com/docs/spreadsheets/spinner.gif" id="3" name="Shape 3"/>
        <xdr:cNvSpPr/>
      </xdr:nvSpPr>
      <xdr:spPr>
        <a:xfrm>
          <a:off x="5269800" y="3703800"/>
          <a:ext cx="152400" cy="1524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2.25"/>
    <col customWidth="1" min="2" max="2" width="52.5"/>
    <col customWidth="1" min="3" max="5" width="16.38"/>
    <col customWidth="1" hidden="1" min="6" max="6" width="23.5"/>
    <col customWidth="1" min="7" max="7" width="16.38"/>
    <col customWidth="1" min="8" max="8" width="13.25"/>
    <col customWidth="1" min="9" max="10" width="17.0"/>
    <col customWidth="1" min="11" max="11" width="70.75"/>
    <col customWidth="1" min="12" max="12" width="85.13"/>
    <col customWidth="1" min="13" max="13" width="9.38"/>
    <col customWidth="1" min="14" max="14" width="17.0"/>
    <col customWidth="1" min="15" max="30" width="9.38"/>
  </cols>
  <sheetData>
    <row r="1" ht="29.2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/>
      <c r="G1" s="1" t="s">
        <v>5</v>
      </c>
      <c r="H1" s="1" t="s">
        <v>6</v>
      </c>
      <c r="I1" s="3" t="s">
        <v>7</v>
      </c>
      <c r="J1" s="3" t="s">
        <v>8</v>
      </c>
      <c r="K1" s="4" t="s">
        <v>9</v>
      </c>
      <c r="L1" s="5" t="s">
        <v>10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6"/>
    </row>
    <row r="2">
      <c r="A2" s="7">
        <v>3100.0</v>
      </c>
      <c r="B2" s="7" t="s">
        <v>11</v>
      </c>
      <c r="C2" s="8">
        <v>0.0</v>
      </c>
      <c r="D2" s="8">
        <v>2000.0</v>
      </c>
      <c r="E2" s="8">
        <v>0.0</v>
      </c>
      <c r="F2" s="9"/>
      <c r="G2" s="10">
        <v>0.0</v>
      </c>
      <c r="H2" s="10">
        <v>0.0</v>
      </c>
      <c r="I2" s="11">
        <v>0.0</v>
      </c>
      <c r="J2" s="11">
        <v>0.0</v>
      </c>
      <c r="K2" s="12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>
      <c r="A3" s="14">
        <v>3110.0</v>
      </c>
      <c r="B3" s="14" t="s">
        <v>12</v>
      </c>
      <c r="C3" s="8">
        <v>0.0</v>
      </c>
      <c r="D3" s="8">
        <v>6000.0</v>
      </c>
      <c r="E3" s="8">
        <v>0.0</v>
      </c>
      <c r="F3" s="9"/>
      <c r="G3" s="9">
        <v>100000.0</v>
      </c>
      <c r="H3" s="9">
        <v>32000.0</v>
      </c>
      <c r="I3" s="15">
        <v>31843.0</v>
      </c>
      <c r="J3" s="15">
        <v>31472.0</v>
      </c>
      <c r="K3" s="16" t="s">
        <v>13</v>
      </c>
      <c r="L3" s="13" t="s">
        <v>14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>
      <c r="A4" s="14">
        <v>3120.0</v>
      </c>
      <c r="B4" s="7" t="s">
        <v>15</v>
      </c>
      <c r="C4" s="8">
        <v>80000.0</v>
      </c>
      <c r="D4" s="8">
        <v>30000.0</v>
      </c>
      <c r="E4" s="8">
        <v>140000.0</v>
      </c>
      <c r="F4" s="9"/>
      <c r="G4" s="9">
        <v>120000.0</v>
      </c>
      <c r="H4" s="9">
        <v>132000.0</v>
      </c>
      <c r="I4" s="15">
        <v>65225.0</v>
      </c>
      <c r="J4" s="15">
        <v>201338.3</v>
      </c>
      <c r="K4" s="16" t="s">
        <v>16</v>
      </c>
      <c r="L4" s="17" t="s">
        <v>17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>
      <c r="A5" s="14">
        <v>3200.0</v>
      </c>
      <c r="B5" s="7" t="s">
        <v>18</v>
      </c>
      <c r="C5" s="8">
        <v>100000.0</v>
      </c>
      <c r="D5" s="8">
        <v>0.0</v>
      </c>
      <c r="E5" s="8">
        <v>100000.0</v>
      </c>
      <c r="F5" s="8" t="s">
        <v>19</v>
      </c>
      <c r="G5" s="9">
        <v>20000.0</v>
      </c>
      <c r="H5" s="9">
        <v>10000.0</v>
      </c>
      <c r="I5" s="15">
        <v>17423.0</v>
      </c>
      <c r="J5" s="15">
        <v>23600.0</v>
      </c>
      <c r="K5" s="16" t="s">
        <v>20</v>
      </c>
      <c r="L5" s="13" t="s">
        <v>21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ht="15.0" customHeight="1">
      <c r="A6" s="14">
        <v>3440.0</v>
      </c>
      <c r="B6" s="14" t="s">
        <v>22</v>
      </c>
      <c r="C6" s="8">
        <v>155000.0</v>
      </c>
      <c r="D6" s="8">
        <v>153000.0</v>
      </c>
      <c r="E6" s="8">
        <v>135000.0</v>
      </c>
      <c r="F6" s="8"/>
      <c r="G6" s="9">
        <v>135000.0</v>
      </c>
      <c r="H6" s="9">
        <v>132000.0</v>
      </c>
      <c r="I6" s="15">
        <v>132233.0</v>
      </c>
      <c r="J6" s="15">
        <v>162473.0</v>
      </c>
      <c r="K6" s="16" t="s">
        <v>23</v>
      </c>
      <c r="L6" s="13" t="s">
        <v>24</v>
      </c>
      <c r="M6" s="14"/>
      <c r="N6" s="14"/>
      <c r="O6" s="14"/>
      <c r="P6" s="14">
        <v>70.0</v>
      </c>
      <c r="Q6" s="14">
        <v>840.0</v>
      </c>
      <c r="R6" s="14">
        <f>Q6*P6</f>
        <v>58800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ht="18.0" customHeight="1">
      <c r="A7" s="14">
        <v>3450.0</v>
      </c>
      <c r="B7" s="7" t="s">
        <v>25</v>
      </c>
      <c r="C7" s="8">
        <v>125000.0</v>
      </c>
      <c r="D7" s="8">
        <v>233000.0</v>
      </c>
      <c r="E7" s="8">
        <v>100000.0</v>
      </c>
      <c r="F7" s="18" t="s">
        <v>26</v>
      </c>
      <c r="G7" s="9">
        <v>75000.0</v>
      </c>
      <c r="H7" s="9">
        <v>70000.0</v>
      </c>
      <c r="I7" s="15">
        <v>97000.0</v>
      </c>
      <c r="J7" s="15">
        <v>114506.0</v>
      </c>
      <c r="K7" s="16" t="s">
        <v>27</v>
      </c>
      <c r="L7" s="13" t="s">
        <v>28</v>
      </c>
      <c r="M7" s="14">
        <v>90000.0</v>
      </c>
      <c r="N7" s="14" t="s">
        <v>29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>
      <c r="A8" s="14">
        <v>3452.0</v>
      </c>
      <c r="B8" s="14" t="s">
        <v>30</v>
      </c>
      <c r="C8" s="8">
        <v>70000.0</v>
      </c>
      <c r="D8" s="8">
        <v>18000.0</v>
      </c>
      <c r="E8" s="8">
        <v>50000.0</v>
      </c>
      <c r="F8" s="9"/>
      <c r="G8" s="9">
        <v>50000.0</v>
      </c>
      <c r="H8" s="9">
        <v>15000.0</v>
      </c>
      <c r="I8" s="15">
        <v>14308.0</v>
      </c>
      <c r="J8" s="15">
        <v>39625.0</v>
      </c>
      <c r="K8" s="16" t="s">
        <v>31</v>
      </c>
      <c r="L8" s="13" t="s">
        <v>32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ht="18.0" customHeight="1">
      <c r="A9" s="14">
        <v>3700.0</v>
      </c>
      <c r="B9" s="7" t="s">
        <v>33</v>
      </c>
      <c r="C9" s="8">
        <v>160000.0</v>
      </c>
      <c r="D9" s="8">
        <v>1000.0</v>
      </c>
      <c r="E9" s="8">
        <v>130000.0</v>
      </c>
      <c r="F9" s="8" t="s">
        <v>34</v>
      </c>
      <c r="G9" s="9">
        <v>85000.0</v>
      </c>
      <c r="H9" s="9">
        <v>70000.0</v>
      </c>
      <c r="I9" s="15">
        <v>28033.0</v>
      </c>
      <c r="J9" s="15">
        <v>70021.5</v>
      </c>
      <c r="K9" s="16" t="s">
        <v>35</v>
      </c>
      <c r="L9" s="13" t="s">
        <v>36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ht="15.0" customHeight="1">
      <c r="A10" s="14">
        <v>3701.0</v>
      </c>
      <c r="B10" s="7" t="s">
        <v>37</v>
      </c>
      <c r="C10" s="8">
        <v>0.0</v>
      </c>
      <c r="D10" s="8">
        <v>0.0</v>
      </c>
      <c r="E10" s="8" t="s">
        <v>38</v>
      </c>
      <c r="F10" s="9"/>
      <c r="G10" s="8" t="s">
        <v>38</v>
      </c>
      <c r="H10" s="9">
        <v>60000.0</v>
      </c>
      <c r="I10" s="15"/>
      <c r="J10" s="15"/>
      <c r="K10" s="16" t="s">
        <v>39</v>
      </c>
      <c r="L10" s="13" t="s">
        <v>40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>
      <c r="A11" s="14">
        <v>3915.0</v>
      </c>
      <c r="B11" s="14" t="s">
        <v>41</v>
      </c>
      <c r="C11" s="8">
        <v>15000.0</v>
      </c>
      <c r="D11" s="8">
        <v>15000.0</v>
      </c>
      <c r="E11" s="8">
        <v>30000.0</v>
      </c>
      <c r="F11" s="9"/>
      <c r="G11" s="9">
        <v>28000.0</v>
      </c>
      <c r="H11" s="9">
        <v>30000.0</v>
      </c>
      <c r="I11" s="15">
        <v>29280.0</v>
      </c>
      <c r="J11" s="15">
        <v>30010.0</v>
      </c>
      <c r="K11" s="16" t="s">
        <v>42</v>
      </c>
      <c r="L11" s="13" t="s">
        <v>43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ht="15.75" customHeight="1">
      <c r="A12" s="14">
        <v>3920.0</v>
      </c>
      <c r="B12" s="14" t="s">
        <v>44</v>
      </c>
      <c r="C12" s="8">
        <v>55000.0</v>
      </c>
      <c r="D12" s="8">
        <v>63000.0</v>
      </c>
      <c r="E12" s="8">
        <v>55000.0</v>
      </c>
      <c r="F12" s="8">
        <f>G12/250</f>
        <v>220</v>
      </c>
      <c r="G12" s="9">
        <v>55000.0</v>
      </c>
      <c r="H12" s="9">
        <v>50000.0</v>
      </c>
      <c r="I12" s="15">
        <v>6450.0</v>
      </c>
      <c r="J12" s="15">
        <v>12500.0</v>
      </c>
      <c r="K12" s="19" t="s">
        <v>45</v>
      </c>
      <c r="L12" s="13"/>
      <c r="M12" s="14"/>
      <c r="N12" s="14">
        <v>280.0</v>
      </c>
      <c r="O12" s="14">
        <v>250.0</v>
      </c>
      <c r="P12" s="14">
        <f>O12*N12</f>
        <v>70000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>
      <c r="A13" s="14">
        <v>3921.0</v>
      </c>
      <c r="B13" s="14" t="s">
        <v>46</v>
      </c>
      <c r="C13" s="8">
        <v>5000.0</v>
      </c>
      <c r="D13" s="8">
        <v>1800.0</v>
      </c>
      <c r="E13" s="8">
        <v>2000.0</v>
      </c>
      <c r="F13" s="9"/>
      <c r="G13" s="9">
        <v>5000.0</v>
      </c>
      <c r="H13" s="9">
        <v>12500.0</v>
      </c>
      <c r="I13" s="15">
        <v>5700.0</v>
      </c>
      <c r="J13" s="15">
        <v>6138.0</v>
      </c>
      <c r="K13" s="16" t="s">
        <v>47</v>
      </c>
      <c r="L13" s="13"/>
      <c r="M13" s="14"/>
      <c r="N13" s="14">
        <f>P13/O13</f>
        <v>310</v>
      </c>
      <c r="O13" s="14">
        <v>150.0</v>
      </c>
      <c r="P13" s="14">
        <v>46500.0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ht="15.0" customHeight="1">
      <c r="A14" s="14">
        <v>3930.0</v>
      </c>
      <c r="B14" s="7" t="s">
        <v>48</v>
      </c>
      <c r="C14" s="8">
        <v>190000.0</v>
      </c>
      <c r="D14" s="8">
        <v>190000.0</v>
      </c>
      <c r="E14" s="8">
        <v>200000.0</v>
      </c>
      <c r="F14" s="9"/>
      <c r="G14" s="9">
        <v>200000.0</v>
      </c>
      <c r="H14" s="9">
        <v>170000.0</v>
      </c>
      <c r="I14" s="15">
        <v>171000.0</v>
      </c>
      <c r="J14" s="15">
        <v>161542.0</v>
      </c>
      <c r="K14" s="19" t="s">
        <v>49</v>
      </c>
      <c r="L14" s="13" t="s">
        <v>50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>
      <c r="A15" s="14">
        <v>3931.0</v>
      </c>
      <c r="B15" s="14" t="s">
        <v>51</v>
      </c>
      <c r="C15" s="8">
        <v>20000.0</v>
      </c>
      <c r="D15" s="8">
        <v>19000.0</v>
      </c>
      <c r="E15" s="8">
        <v>23000.0</v>
      </c>
      <c r="F15" s="9"/>
      <c r="G15" s="9">
        <v>23000.0</v>
      </c>
      <c r="H15" s="9">
        <v>23000.0</v>
      </c>
      <c r="I15" s="15">
        <v>23550.0</v>
      </c>
      <c r="J15" s="15">
        <v>20350.0</v>
      </c>
      <c r="K15" s="19"/>
      <c r="L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>
      <c r="A16" s="14">
        <v>3932.0</v>
      </c>
      <c r="B16" s="14" t="s">
        <v>52</v>
      </c>
      <c r="C16" s="8">
        <v>270000.0</v>
      </c>
      <c r="D16" s="20">
        <v>270000.0</v>
      </c>
      <c r="E16" s="8">
        <v>280000.0</v>
      </c>
      <c r="F16" s="9"/>
      <c r="G16" s="9">
        <v>270000.0</v>
      </c>
      <c r="H16" s="9">
        <v>270000.0</v>
      </c>
      <c r="I16" s="15">
        <v>269950.0</v>
      </c>
      <c r="J16" s="15">
        <v>245930.0</v>
      </c>
      <c r="K16" s="19" t="s">
        <v>53</v>
      </c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>
      <c r="A17" s="21">
        <v>3933.0</v>
      </c>
      <c r="B17" s="22" t="s">
        <v>54</v>
      </c>
      <c r="C17" s="8">
        <v>150000.0</v>
      </c>
      <c r="D17" s="8">
        <v>18000.0</v>
      </c>
      <c r="E17" s="8">
        <v>100000.0</v>
      </c>
      <c r="F17" s="9"/>
      <c r="G17" s="9">
        <v>25000.0</v>
      </c>
      <c r="H17" s="10">
        <v>0.0</v>
      </c>
      <c r="I17" s="11">
        <v>0.0</v>
      </c>
      <c r="J17" s="11">
        <v>0.0</v>
      </c>
      <c r="K17" s="23"/>
      <c r="L17" s="13" t="s">
        <v>55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>
      <c r="A18" s="14">
        <v>3966.0</v>
      </c>
      <c r="B18" s="14" t="s">
        <v>56</v>
      </c>
      <c r="C18" s="8">
        <v>60000.0</v>
      </c>
      <c r="D18" s="8">
        <v>54000.0</v>
      </c>
      <c r="E18" s="8">
        <v>55000.0</v>
      </c>
      <c r="F18" s="9"/>
      <c r="G18" s="9">
        <v>50000.0</v>
      </c>
      <c r="H18" s="9">
        <v>36000.0</v>
      </c>
      <c r="I18" s="15">
        <v>36126.0</v>
      </c>
      <c r="J18" s="15">
        <v>30902.54</v>
      </c>
      <c r="K18" s="19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>
      <c r="A19" s="14">
        <v>3980.0</v>
      </c>
      <c r="B19" s="22" t="s">
        <v>57</v>
      </c>
      <c r="C19" s="8">
        <v>140000.0</v>
      </c>
      <c r="D19" s="8">
        <v>0.0</v>
      </c>
      <c r="E19" s="8">
        <v>80000.0</v>
      </c>
      <c r="F19" s="9"/>
      <c r="G19" s="9">
        <v>150000.0</v>
      </c>
      <c r="H19" s="9">
        <v>220000.0</v>
      </c>
      <c r="I19" s="15">
        <v>152175.0</v>
      </c>
      <c r="J19" s="15">
        <v>191790.0</v>
      </c>
      <c r="K19" s="19" t="s">
        <v>58</v>
      </c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>
      <c r="A20" s="14">
        <v>3981.0</v>
      </c>
      <c r="B20" s="22" t="s">
        <v>59</v>
      </c>
      <c r="C20" s="8">
        <v>0.0</v>
      </c>
      <c r="D20" s="8">
        <v>0.0</v>
      </c>
      <c r="E20" s="8"/>
      <c r="F20" s="9"/>
      <c r="G20" s="9"/>
      <c r="H20" s="9">
        <v>25000.0</v>
      </c>
      <c r="I20" s="15">
        <v>26204.0</v>
      </c>
      <c r="J20" s="15">
        <v>45272.0</v>
      </c>
      <c r="K20" s="16" t="s">
        <v>60</v>
      </c>
      <c r="L20" s="13" t="s">
        <v>61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ht="17.25" customHeight="1">
      <c r="A21" s="14">
        <v>3982.0</v>
      </c>
      <c r="B21" s="22" t="s">
        <v>62</v>
      </c>
      <c r="C21" s="8">
        <v>300000.0</v>
      </c>
      <c r="D21" s="20">
        <v>170000.0</v>
      </c>
      <c r="E21" s="8">
        <v>430000.0</v>
      </c>
      <c r="F21" s="9"/>
      <c r="G21" s="9">
        <v>410000.0</v>
      </c>
      <c r="H21" s="9">
        <v>350000.0</v>
      </c>
      <c r="I21" s="15">
        <v>343261.0</v>
      </c>
      <c r="J21" s="15">
        <v>343704.0</v>
      </c>
      <c r="K21" s="19" t="s">
        <v>63</v>
      </c>
      <c r="L21" s="1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ht="15.75" customHeight="1">
      <c r="A22" s="14">
        <v>3983.0</v>
      </c>
      <c r="B22" s="22" t="s">
        <v>64</v>
      </c>
      <c r="C22" s="8">
        <v>100000.0</v>
      </c>
      <c r="D22" s="8">
        <v>22000.0</v>
      </c>
      <c r="E22" s="8">
        <v>190000.0</v>
      </c>
      <c r="F22" s="9"/>
      <c r="G22" s="9">
        <v>170000.0</v>
      </c>
      <c r="H22" s="9">
        <v>150000.0</v>
      </c>
      <c r="I22" s="15">
        <v>151501.0</v>
      </c>
      <c r="J22" s="15">
        <v>112706.0</v>
      </c>
      <c r="K22" s="19" t="s">
        <v>65</v>
      </c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ht="16.5" customHeight="1">
      <c r="A23" s="14">
        <v>3984.0</v>
      </c>
      <c r="B23" s="22" t="s">
        <v>66</v>
      </c>
      <c r="C23" s="8">
        <v>30000.0</v>
      </c>
      <c r="D23" s="8">
        <v>37000.0</v>
      </c>
      <c r="E23" s="8">
        <v>62000.0</v>
      </c>
      <c r="F23" s="8" t="s">
        <v>67</v>
      </c>
      <c r="G23" s="9">
        <v>124000.0</v>
      </c>
      <c r="H23" s="9">
        <v>64000.0</v>
      </c>
      <c r="I23" s="15">
        <v>29100.0</v>
      </c>
      <c r="J23" s="15">
        <v>41680.0</v>
      </c>
      <c r="K23" s="19" t="s">
        <v>68</v>
      </c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ht="15.75" customHeight="1">
      <c r="A24" s="14">
        <v>3985.0</v>
      </c>
      <c r="B24" s="14" t="s">
        <v>69</v>
      </c>
      <c r="C24" s="10">
        <v>0.0</v>
      </c>
      <c r="D24" s="10">
        <v>0.0</v>
      </c>
      <c r="E24" s="10">
        <v>0.0</v>
      </c>
      <c r="F24" s="9"/>
      <c r="G24" s="10">
        <v>0.0</v>
      </c>
      <c r="H24" s="9">
        <v>0.0</v>
      </c>
      <c r="I24" s="15">
        <v>125569.0</v>
      </c>
      <c r="J24" s="15">
        <v>1050.0</v>
      </c>
      <c r="K24" s="19" t="s">
        <v>70</v>
      </c>
      <c r="L24" s="13"/>
      <c r="M24" s="14"/>
      <c r="N24" s="14"/>
      <c r="O24" s="14"/>
      <c r="P24" s="14"/>
      <c r="Q24" s="14"/>
      <c r="R24" s="14"/>
      <c r="S24" s="14"/>
      <c r="T24" s="1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ht="13.5" customHeight="1">
      <c r="A25" s="25" t="s">
        <v>71</v>
      </c>
      <c r="B25" s="14" t="s">
        <v>72</v>
      </c>
      <c r="C25" s="10">
        <v>0.0</v>
      </c>
      <c r="D25" s="10">
        <v>0.0</v>
      </c>
      <c r="E25" s="10">
        <v>0.0</v>
      </c>
      <c r="F25" s="9"/>
      <c r="G25" s="10">
        <v>0.0</v>
      </c>
      <c r="H25" s="9">
        <v>0.0</v>
      </c>
      <c r="I25" s="11">
        <v>0.0</v>
      </c>
      <c r="J25" s="11">
        <v>0.0</v>
      </c>
      <c r="K25" s="19" t="s">
        <v>73</v>
      </c>
      <c r="L25" s="13" t="s">
        <v>74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ht="17.25" customHeight="1">
      <c r="A26" s="14">
        <v>3987.0</v>
      </c>
      <c r="B26" s="14" t="s">
        <v>75</v>
      </c>
      <c r="C26" s="8">
        <v>50000.0</v>
      </c>
      <c r="D26" s="8">
        <v>48500.0</v>
      </c>
      <c r="E26" s="8">
        <v>200000.0</v>
      </c>
      <c r="F26" s="8" t="s">
        <v>76</v>
      </c>
      <c r="G26" s="9">
        <v>126000.0</v>
      </c>
      <c r="H26" s="9">
        <v>140000.0</v>
      </c>
      <c r="I26" s="15">
        <v>0.0</v>
      </c>
      <c r="J26" s="15">
        <v>120000.0</v>
      </c>
      <c r="K26" s="19" t="s">
        <v>77</v>
      </c>
      <c r="L26" s="17" t="s">
        <v>78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ht="15.75" customHeight="1">
      <c r="A27" s="14">
        <v>3990.0</v>
      </c>
      <c r="B27" s="14" t="s">
        <v>79</v>
      </c>
      <c r="C27" s="8">
        <v>140000.0</v>
      </c>
      <c r="D27" s="8">
        <v>174000.0</v>
      </c>
      <c r="E27" s="8">
        <v>153000.0</v>
      </c>
      <c r="F27" s="9"/>
      <c r="G27" s="9">
        <v>115000.0</v>
      </c>
      <c r="H27" s="9">
        <v>105000.0</v>
      </c>
      <c r="I27" s="15">
        <v>100213.0</v>
      </c>
      <c r="J27" s="15">
        <v>101328.0</v>
      </c>
      <c r="K27" s="19"/>
      <c r="L27" s="1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ht="15.75" customHeight="1">
      <c r="A28" s="27"/>
      <c r="B28" s="28" t="s">
        <v>80</v>
      </c>
      <c r="C28" s="29">
        <f>SUM(C3:C27)</f>
        <v>2215000</v>
      </c>
      <c r="D28" s="29">
        <f>sum(D2:D27)</f>
        <v>1525300</v>
      </c>
      <c r="E28" s="29">
        <f>SUM(E3:E27)</f>
        <v>2515000</v>
      </c>
      <c r="F28" s="29"/>
      <c r="G28" s="29">
        <f t="shared" ref="G28:J28" si="1">SUM(G3:G27)</f>
        <v>2336000</v>
      </c>
      <c r="H28" s="29">
        <f t="shared" si="1"/>
        <v>2166500</v>
      </c>
      <c r="I28" s="29">
        <f t="shared" si="1"/>
        <v>1856144</v>
      </c>
      <c r="J28" s="30">
        <f t="shared" si="1"/>
        <v>2107938.34</v>
      </c>
      <c r="K28" s="31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ht="15.75" customHeight="1">
      <c r="A29" s="14"/>
      <c r="B29" s="14"/>
      <c r="C29" s="9"/>
      <c r="D29" s="9"/>
      <c r="E29" s="9"/>
      <c r="F29" s="9"/>
      <c r="G29" s="9"/>
      <c r="H29" s="32"/>
      <c r="I29" s="15"/>
      <c r="J29" s="15"/>
      <c r="K29" s="19"/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ht="15.75" customHeight="1">
      <c r="A30" s="7">
        <v>4200.0</v>
      </c>
      <c r="B30" s="22" t="s">
        <v>81</v>
      </c>
      <c r="C30" s="8">
        <v>0.0</v>
      </c>
      <c r="D30" s="8">
        <v>0.0</v>
      </c>
      <c r="E30" s="8">
        <v>50000.0</v>
      </c>
      <c r="F30" s="9"/>
      <c r="G30" s="9"/>
      <c r="H30" s="32"/>
      <c r="I30" s="15"/>
      <c r="J30" s="15"/>
      <c r="K30" s="19"/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ht="15.75" customHeight="1">
      <c r="A31" s="14">
        <v>4210.0</v>
      </c>
      <c r="B31" s="14" t="s">
        <v>82</v>
      </c>
      <c r="C31" s="8">
        <v>6000.0</v>
      </c>
      <c r="D31" s="8">
        <v>0.0</v>
      </c>
      <c r="E31" s="8">
        <v>6000.0</v>
      </c>
      <c r="F31" s="9"/>
      <c r="G31" s="9">
        <v>6000.0</v>
      </c>
      <c r="H31" s="32">
        <v>5000.0</v>
      </c>
      <c r="I31" s="15">
        <v>14440.0</v>
      </c>
      <c r="J31" s="15">
        <v>24510.06</v>
      </c>
      <c r="K31" s="19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ht="15.75" customHeight="1">
      <c r="A32" s="7">
        <v>4211.0</v>
      </c>
      <c r="B32" s="7" t="s">
        <v>83</v>
      </c>
      <c r="C32" s="8">
        <v>75000.0</v>
      </c>
      <c r="D32" s="8">
        <v>0.0</v>
      </c>
      <c r="E32" s="8"/>
      <c r="F32" s="9"/>
      <c r="G32" s="9"/>
      <c r="H32" s="32"/>
      <c r="I32" s="15"/>
      <c r="J32" s="15"/>
      <c r="K32" s="19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ht="15.75" customHeight="1">
      <c r="A33" s="14">
        <v>4350.0</v>
      </c>
      <c r="B33" s="14" t="s">
        <v>84</v>
      </c>
      <c r="C33" s="8">
        <v>0.0</v>
      </c>
      <c r="D33" s="8">
        <v>0.0</v>
      </c>
      <c r="E33" s="8">
        <v>0.0</v>
      </c>
      <c r="F33" s="9"/>
      <c r="G33" s="9">
        <v>100000.0</v>
      </c>
      <c r="H33" s="32">
        <v>28000.0</v>
      </c>
      <c r="I33" s="15">
        <v>27182.0</v>
      </c>
      <c r="J33" s="15">
        <v>28703.13</v>
      </c>
      <c r="K33" s="19" t="s">
        <v>85</v>
      </c>
      <c r="L33" s="13" t="s">
        <v>86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ht="15.75" customHeight="1">
      <c r="A34" s="14">
        <v>4354.0</v>
      </c>
      <c r="B34" s="14" t="s">
        <v>87</v>
      </c>
      <c r="C34" s="8">
        <v>0.0</v>
      </c>
      <c r="D34" s="8">
        <v>0.0</v>
      </c>
      <c r="E34" s="8">
        <v>0.0</v>
      </c>
      <c r="F34" s="9"/>
      <c r="G34" s="9">
        <v>0.0</v>
      </c>
      <c r="H34" s="32">
        <v>0.0</v>
      </c>
      <c r="I34" s="15">
        <v>6617.0</v>
      </c>
      <c r="J34" s="15"/>
      <c r="K34" s="19" t="s">
        <v>88</v>
      </c>
      <c r="L34" s="13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ht="15.75" customHeight="1">
      <c r="A35" s="14">
        <v>4355.0</v>
      </c>
      <c r="B35" s="7" t="s">
        <v>89</v>
      </c>
      <c r="C35" s="10">
        <v>0.0</v>
      </c>
      <c r="D35" s="10">
        <v>0.0</v>
      </c>
      <c r="E35" s="9"/>
      <c r="F35" s="9"/>
      <c r="G35" s="9" t="s">
        <v>90</v>
      </c>
      <c r="H35" s="32">
        <v>20000.0</v>
      </c>
      <c r="I35" s="15"/>
      <c r="J35" s="15"/>
      <c r="K35" s="19" t="s">
        <v>91</v>
      </c>
      <c r="L35" s="33" t="s">
        <v>92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ht="15.75" customHeight="1">
      <c r="A36" s="14">
        <v>4356.0</v>
      </c>
      <c r="B36" s="14" t="s">
        <v>93</v>
      </c>
      <c r="C36" s="10">
        <v>0.0</v>
      </c>
      <c r="D36" s="10">
        <v>0.0</v>
      </c>
      <c r="E36" s="9"/>
      <c r="F36" s="9"/>
      <c r="G36" s="9" t="s">
        <v>90</v>
      </c>
      <c r="H36" s="32">
        <v>0.0</v>
      </c>
      <c r="I36" s="15"/>
      <c r="J36" s="15"/>
      <c r="K36" s="19" t="s">
        <v>94</v>
      </c>
      <c r="L36" s="33">
        <v>46522.0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ht="15.75" customHeight="1">
      <c r="A37" s="14">
        <v>4600.0</v>
      </c>
      <c r="B37" s="7" t="s">
        <v>95</v>
      </c>
      <c r="C37" s="8">
        <v>10000.0</v>
      </c>
      <c r="D37" s="8">
        <v>5000.0</v>
      </c>
      <c r="E37" s="8">
        <v>10000.0</v>
      </c>
      <c r="F37" s="9"/>
      <c r="G37" s="9">
        <v>10000.0</v>
      </c>
      <c r="H37" s="32">
        <v>10000.0</v>
      </c>
      <c r="I37" s="15">
        <v>19340.0</v>
      </c>
      <c r="J37" s="15">
        <v>5050.0</v>
      </c>
      <c r="K37" s="19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ht="15.75" customHeight="1">
      <c r="A38" s="14">
        <v>4601.0</v>
      </c>
      <c r="B38" s="7" t="s">
        <v>96</v>
      </c>
      <c r="C38" s="8">
        <v>0.0</v>
      </c>
      <c r="D38" s="8">
        <v>0.0</v>
      </c>
      <c r="E38" s="8"/>
      <c r="F38" s="9"/>
      <c r="G38" s="9">
        <v>190000.0</v>
      </c>
      <c r="H38" s="34">
        <v>130000.0</v>
      </c>
      <c r="I38" s="9">
        <v>120001.0</v>
      </c>
      <c r="J38" s="9">
        <v>108733.0</v>
      </c>
      <c r="K38" s="16" t="s">
        <v>97</v>
      </c>
      <c r="L38" s="17" t="s">
        <v>98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ht="15.75" customHeight="1">
      <c r="A39" s="14">
        <v>4602.0</v>
      </c>
      <c r="B39" s="7" t="s">
        <v>99</v>
      </c>
      <c r="C39" s="8">
        <v>78000.0</v>
      </c>
      <c r="D39" s="8">
        <v>40000.0</v>
      </c>
      <c r="E39" s="8">
        <v>200000.0</v>
      </c>
      <c r="F39" s="9"/>
      <c r="G39" s="9">
        <v>170000.0</v>
      </c>
      <c r="H39" s="32">
        <v>120000.0</v>
      </c>
      <c r="I39" s="35">
        <v>162178.0</v>
      </c>
      <c r="J39" s="35">
        <v>141261.51</v>
      </c>
      <c r="K39" s="36" t="s">
        <v>100</v>
      </c>
      <c r="L39" s="13" t="s">
        <v>101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ht="15.75" customHeight="1">
      <c r="A40" s="22">
        <v>4602.0</v>
      </c>
      <c r="B40" s="7" t="s">
        <v>102</v>
      </c>
      <c r="C40" s="8">
        <v>200000.0</v>
      </c>
      <c r="D40" s="8">
        <v>40000.0</v>
      </c>
      <c r="E40" s="8"/>
      <c r="F40" s="8" t="s">
        <v>103</v>
      </c>
      <c r="G40" s="9"/>
      <c r="H40" s="32"/>
      <c r="I40" s="15"/>
      <c r="J40" s="15"/>
      <c r="K40" s="19"/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ht="15.75" customHeight="1">
      <c r="A41" s="14">
        <v>4603.0</v>
      </c>
      <c r="B41" s="7" t="s">
        <v>104</v>
      </c>
      <c r="C41" s="8">
        <v>0.0</v>
      </c>
      <c r="D41" s="8">
        <v>13000.0</v>
      </c>
      <c r="E41" s="8">
        <v>140000.0</v>
      </c>
      <c r="F41" s="9"/>
      <c r="G41" s="9">
        <v>40000.0</v>
      </c>
      <c r="H41" s="32">
        <v>45000.0</v>
      </c>
      <c r="I41" s="15">
        <v>42207.0</v>
      </c>
      <c r="J41" s="15">
        <v>46636.7</v>
      </c>
      <c r="K41" s="19" t="s">
        <v>105</v>
      </c>
      <c r="L41" s="13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ht="15.75" customHeight="1">
      <c r="A42" s="14">
        <v>4604.0</v>
      </c>
      <c r="B42" s="7" t="s">
        <v>106</v>
      </c>
      <c r="C42" s="8">
        <v>12000.0</v>
      </c>
      <c r="D42" s="8">
        <v>0.0</v>
      </c>
      <c r="E42" s="8">
        <v>12000.0</v>
      </c>
      <c r="F42" s="9"/>
      <c r="G42" s="9">
        <v>12000.0</v>
      </c>
      <c r="H42" s="32">
        <v>10000.0</v>
      </c>
      <c r="I42" s="15">
        <v>9500.0</v>
      </c>
      <c r="J42" s="15">
        <v>6900.0</v>
      </c>
      <c r="K42" s="19" t="s">
        <v>107</v>
      </c>
      <c r="L42" s="13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ht="15.75" customHeight="1">
      <c r="A43" s="14">
        <v>4680.0</v>
      </c>
      <c r="B43" s="7" t="s">
        <v>108</v>
      </c>
      <c r="C43" s="8">
        <v>260000.0</v>
      </c>
      <c r="D43" s="8">
        <v>23000.0</v>
      </c>
      <c r="E43" s="8">
        <v>260000.0</v>
      </c>
      <c r="F43" s="9"/>
      <c r="G43" s="9">
        <v>260000.0</v>
      </c>
      <c r="H43" s="32">
        <v>230000.0</v>
      </c>
      <c r="I43" s="15">
        <v>268254.0</v>
      </c>
      <c r="J43" s="15">
        <v>171527.93</v>
      </c>
      <c r="K43" s="19" t="s">
        <v>109</v>
      </c>
      <c r="L43" s="13" t="s">
        <v>110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ht="15.75" customHeight="1">
      <c r="A44" s="14">
        <v>4682.0</v>
      </c>
      <c r="B44" s="14" t="s">
        <v>111</v>
      </c>
      <c r="C44" s="8">
        <v>70000.0</v>
      </c>
      <c r="D44" s="8">
        <v>23000.0</v>
      </c>
      <c r="E44" s="8">
        <v>60000.0</v>
      </c>
      <c r="F44" s="8"/>
      <c r="G44" s="8">
        <v>50000.0</v>
      </c>
      <c r="H44" s="32">
        <v>20000.0</v>
      </c>
      <c r="I44" s="15">
        <v>18319.0</v>
      </c>
      <c r="J44" s="15">
        <v>0.0</v>
      </c>
      <c r="K44" s="19"/>
      <c r="L44" s="13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ht="15.0" customHeight="1">
      <c r="A45" s="14">
        <v>4683.0</v>
      </c>
      <c r="B45" s="14" t="s">
        <v>112</v>
      </c>
      <c r="C45" s="8">
        <v>50000.0</v>
      </c>
      <c r="D45" s="8">
        <v>4000.0</v>
      </c>
      <c r="E45" s="8">
        <v>50000.0</v>
      </c>
      <c r="F45" s="9"/>
      <c r="G45" s="9">
        <v>40000.0</v>
      </c>
      <c r="H45" s="32">
        <v>60000.0</v>
      </c>
      <c r="I45" s="15">
        <v>58273.0</v>
      </c>
      <c r="J45" s="15">
        <v>71681.98</v>
      </c>
      <c r="K45" s="19"/>
      <c r="L45" s="13" t="s">
        <v>113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ht="15.75" customHeight="1">
      <c r="A46" s="14">
        <v>4684.0</v>
      </c>
      <c r="B46" s="22" t="s">
        <v>114</v>
      </c>
      <c r="C46" s="8">
        <v>10000.0</v>
      </c>
      <c r="D46" s="8">
        <v>0.0</v>
      </c>
      <c r="E46" s="8">
        <v>10000.0</v>
      </c>
      <c r="F46" s="8"/>
      <c r="G46" s="8">
        <v>20000.0</v>
      </c>
      <c r="H46" s="32" t="s">
        <v>115</v>
      </c>
      <c r="I46" s="15"/>
      <c r="J46" s="15"/>
      <c r="K46" s="19"/>
      <c r="L46" s="17" t="s">
        <v>116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ht="15.75" customHeight="1">
      <c r="A47" s="14">
        <v>4685.0</v>
      </c>
      <c r="B47" s="22" t="s">
        <v>117</v>
      </c>
      <c r="C47" s="10">
        <v>0.0</v>
      </c>
      <c r="D47" s="10">
        <v>0.0</v>
      </c>
      <c r="E47" s="9"/>
      <c r="F47" s="9"/>
      <c r="G47" s="9">
        <v>0.0</v>
      </c>
      <c r="H47" s="32">
        <v>160000.0</v>
      </c>
      <c r="I47" s="15"/>
      <c r="J47" s="15"/>
      <c r="K47" s="19" t="s">
        <v>118</v>
      </c>
      <c r="L47" s="13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ht="15.75" customHeight="1">
      <c r="A48" s="14">
        <v>4686.0</v>
      </c>
      <c r="B48" s="22" t="s">
        <v>119</v>
      </c>
      <c r="C48" s="10">
        <v>50000.0</v>
      </c>
      <c r="D48" s="10">
        <v>4000.0</v>
      </c>
      <c r="E48" s="9"/>
      <c r="F48" s="9"/>
      <c r="G48" s="9">
        <v>0.0</v>
      </c>
      <c r="H48" s="32">
        <v>0.0</v>
      </c>
      <c r="I48" s="15"/>
      <c r="J48" s="15"/>
      <c r="K48" s="19" t="s">
        <v>120</v>
      </c>
      <c r="L48" s="13" t="s">
        <v>121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ht="15.75" customHeight="1">
      <c r="A49" s="22">
        <v>4687.0</v>
      </c>
      <c r="B49" s="22" t="s">
        <v>122</v>
      </c>
      <c r="C49" s="8">
        <v>100000.0</v>
      </c>
      <c r="D49" s="8">
        <v>0.0</v>
      </c>
      <c r="E49" s="8">
        <v>87000.0</v>
      </c>
      <c r="F49" s="8" t="s">
        <v>123</v>
      </c>
      <c r="G49" s="9">
        <v>40000.0</v>
      </c>
      <c r="H49" s="13">
        <v>25000.0</v>
      </c>
      <c r="I49" s="15">
        <v>24769.0</v>
      </c>
      <c r="J49" s="15">
        <v>16718.0</v>
      </c>
      <c r="K49" s="19"/>
      <c r="L49" s="13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ht="15.75" customHeight="1">
      <c r="A50" s="27"/>
      <c r="B50" s="37" t="s">
        <v>124</v>
      </c>
      <c r="C50" s="30">
        <f>SUM(C30:C49)</f>
        <v>921000</v>
      </c>
      <c r="D50" s="30"/>
      <c r="E50" s="30">
        <f>SUM(E30:E49)</f>
        <v>885000</v>
      </c>
      <c r="F50" s="30"/>
      <c r="G50" s="30">
        <f t="shared" ref="G50:J50" si="2">SUM(G31:G49)</f>
        <v>938000</v>
      </c>
      <c r="H50" s="38">
        <f t="shared" si="2"/>
        <v>863000</v>
      </c>
      <c r="I50" s="30">
        <f t="shared" si="2"/>
        <v>771080</v>
      </c>
      <c r="J50" s="30">
        <f t="shared" si="2"/>
        <v>621722.31</v>
      </c>
      <c r="K50" s="31" t="s">
        <v>125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ht="9.75" customHeight="1">
      <c r="A51" s="14"/>
      <c r="B51" s="14"/>
      <c r="C51" s="13"/>
      <c r="D51" s="13"/>
      <c r="E51" s="13"/>
      <c r="F51" s="13"/>
      <c r="G51" s="13"/>
      <c r="H51" s="32"/>
      <c r="I51" s="15"/>
      <c r="J51" s="15"/>
      <c r="K51" s="19"/>
      <c r="L51" s="13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ht="15.75" customHeight="1">
      <c r="A52" s="14">
        <v>5000.0</v>
      </c>
      <c r="B52" s="14" t="s">
        <v>126</v>
      </c>
      <c r="C52" s="39">
        <v>820000.0</v>
      </c>
      <c r="D52" s="39">
        <v>782000.0</v>
      </c>
      <c r="E52" s="13">
        <f t="shared" ref="E52:E65" si="3">G52*1.05</f>
        <v>966000</v>
      </c>
      <c r="F52" s="13"/>
      <c r="G52" s="13">
        <v>920000.0</v>
      </c>
      <c r="H52" s="32">
        <v>777200.0</v>
      </c>
      <c r="I52" s="15">
        <v>775219.0</v>
      </c>
      <c r="J52" s="15">
        <v>605528.0</v>
      </c>
      <c r="K52" s="19" t="s">
        <v>127</v>
      </c>
      <c r="L52" s="13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ht="15.75" customHeight="1">
      <c r="A53" s="14">
        <v>5001.0</v>
      </c>
      <c r="B53" s="14" t="s">
        <v>128</v>
      </c>
      <c r="C53" s="39">
        <v>6300.0</v>
      </c>
      <c r="D53" s="13"/>
      <c r="E53" s="13">
        <f t="shared" si="3"/>
        <v>6300</v>
      </c>
      <c r="F53" s="13"/>
      <c r="G53" s="13">
        <v>6000.0</v>
      </c>
      <c r="H53" s="32">
        <v>4300.0</v>
      </c>
      <c r="I53" s="15">
        <v>4200.0</v>
      </c>
      <c r="J53" s="15">
        <v>0.0</v>
      </c>
      <c r="K53" s="19"/>
      <c r="L53" s="13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ht="15.75" customHeight="1">
      <c r="A54" s="14">
        <v>5010.0</v>
      </c>
      <c r="B54" s="14" t="s">
        <v>129</v>
      </c>
      <c r="C54" s="39">
        <v>12600.0</v>
      </c>
      <c r="D54" s="13"/>
      <c r="E54" s="13">
        <f t="shared" si="3"/>
        <v>12600</v>
      </c>
      <c r="F54" s="13"/>
      <c r="G54" s="13">
        <v>12000.0</v>
      </c>
      <c r="H54" s="32">
        <v>12000.0</v>
      </c>
      <c r="I54" s="15">
        <v>24000.0</v>
      </c>
      <c r="J54" s="15">
        <v>23000.0</v>
      </c>
      <c r="K54" s="19"/>
      <c r="L54" s="13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ht="15.75" customHeight="1">
      <c r="A55" s="14">
        <v>5090.0</v>
      </c>
      <c r="B55" s="14" t="s">
        <v>130</v>
      </c>
      <c r="C55" s="39">
        <v>0.0</v>
      </c>
      <c r="D55" s="13"/>
      <c r="E55" s="13">
        <f t="shared" si="3"/>
        <v>0</v>
      </c>
      <c r="F55" s="13"/>
      <c r="G55" s="13">
        <v>0.0</v>
      </c>
      <c r="H55" s="32">
        <v>0.0</v>
      </c>
      <c r="I55" s="15">
        <v>0.0</v>
      </c>
      <c r="J55" s="15">
        <v>-14057.0</v>
      </c>
      <c r="K55" s="19"/>
      <c r="L55" s="13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ht="15.75" customHeight="1">
      <c r="A56" s="14">
        <v>5092.0</v>
      </c>
      <c r="B56" s="14" t="s">
        <v>131</v>
      </c>
      <c r="C56" s="39">
        <v>85000.0</v>
      </c>
      <c r="D56" s="39">
        <v>81000.0</v>
      </c>
      <c r="E56" s="13">
        <f t="shared" si="3"/>
        <v>99750</v>
      </c>
      <c r="F56" s="13"/>
      <c r="G56" s="13">
        <v>95000.0</v>
      </c>
      <c r="H56" s="32">
        <v>82000.0</v>
      </c>
      <c r="I56" s="15">
        <v>81520.0</v>
      </c>
      <c r="J56" s="15">
        <v>64109.91</v>
      </c>
      <c r="K56" s="19"/>
      <c r="L56" s="13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ht="15.75" customHeight="1">
      <c r="A57" s="14">
        <v>5210.0</v>
      </c>
      <c r="B57" s="14" t="s">
        <v>132</v>
      </c>
      <c r="C57" s="39">
        <v>0.0</v>
      </c>
      <c r="D57" s="13"/>
      <c r="E57" s="13">
        <f t="shared" si="3"/>
        <v>0</v>
      </c>
      <c r="F57" s="13"/>
      <c r="G57" s="13">
        <v>0.0</v>
      </c>
      <c r="H57" s="32">
        <v>0.0</v>
      </c>
      <c r="I57" s="15">
        <v>0.0</v>
      </c>
      <c r="J57" s="15">
        <v>2928.0</v>
      </c>
      <c r="K57" s="19"/>
      <c r="L57" s="13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ht="15.75" customHeight="1">
      <c r="A58" s="14">
        <v>5280.0</v>
      </c>
      <c r="B58" s="14" t="s">
        <v>133</v>
      </c>
      <c r="C58" s="39">
        <v>12000.0</v>
      </c>
      <c r="D58" s="13"/>
      <c r="E58" s="13">
        <f t="shared" si="3"/>
        <v>14700</v>
      </c>
      <c r="F58" s="13"/>
      <c r="G58" s="13">
        <v>14000.0</v>
      </c>
      <c r="H58" s="32">
        <v>12000.0</v>
      </c>
      <c r="I58" s="15">
        <v>11908.0</v>
      </c>
      <c r="J58" s="15">
        <v>5584.0</v>
      </c>
      <c r="K58" s="19"/>
      <c r="L58" s="13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ht="15.75" customHeight="1">
      <c r="A59" s="14">
        <v>5290.0</v>
      </c>
      <c r="B59" s="14" t="s">
        <v>134</v>
      </c>
      <c r="C59" s="39">
        <v>-10000.0</v>
      </c>
      <c r="D59" s="13"/>
      <c r="E59" s="13">
        <f t="shared" si="3"/>
        <v>-10500</v>
      </c>
      <c r="F59" s="13"/>
      <c r="G59" s="13">
        <v>-10000.0</v>
      </c>
      <c r="H59" s="32">
        <v>-10000.0</v>
      </c>
      <c r="I59" s="15">
        <v>-11908.0</v>
      </c>
      <c r="J59" s="15">
        <v>-8512.0</v>
      </c>
      <c r="K59" s="19"/>
      <c r="L59" s="13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ht="15.75" customHeight="1">
      <c r="A60" s="14">
        <v>5400.0</v>
      </c>
      <c r="B60" s="14" t="s">
        <v>135</v>
      </c>
      <c r="C60" s="39">
        <v>120000.0</v>
      </c>
      <c r="D60" s="39">
        <v>114000.0</v>
      </c>
      <c r="E60" s="13">
        <f t="shared" si="3"/>
        <v>136500</v>
      </c>
      <c r="F60" s="13"/>
      <c r="G60" s="13">
        <v>130000.0</v>
      </c>
      <c r="H60" s="32">
        <v>114000.0</v>
      </c>
      <c r="I60" s="15">
        <v>113821.0</v>
      </c>
      <c r="J60" s="15">
        <v>89822.86</v>
      </c>
      <c r="K60" s="19"/>
      <c r="L60" s="13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ht="15.75" customHeight="1">
      <c r="A61" s="14">
        <v>5405.0</v>
      </c>
      <c r="B61" s="14" t="s">
        <v>136</v>
      </c>
      <c r="C61" s="39">
        <v>1100.0</v>
      </c>
      <c r="D61" s="13"/>
      <c r="E61" s="13">
        <f t="shared" si="3"/>
        <v>13650</v>
      </c>
      <c r="F61" s="13"/>
      <c r="G61" s="13">
        <v>13000.0</v>
      </c>
      <c r="H61" s="32">
        <v>11500.0</v>
      </c>
      <c r="I61" s="15">
        <v>11494.0</v>
      </c>
      <c r="J61" s="15">
        <v>9039.47</v>
      </c>
      <c r="K61" s="19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ht="15.75" customHeight="1">
      <c r="A62" s="14">
        <v>5800.0</v>
      </c>
      <c r="B62" s="14" t="s">
        <v>137</v>
      </c>
      <c r="C62" s="13">
        <f>F62*1.05</f>
        <v>0</v>
      </c>
      <c r="D62" s="13"/>
      <c r="E62" s="13">
        <f t="shared" si="3"/>
        <v>0</v>
      </c>
      <c r="F62" s="13"/>
      <c r="G62" s="13">
        <v>0.0</v>
      </c>
      <c r="H62" s="32">
        <v>0.0</v>
      </c>
      <c r="I62" s="15">
        <v>-8085.0</v>
      </c>
      <c r="J62" s="15">
        <v>0.0</v>
      </c>
      <c r="K62" s="19"/>
      <c r="L62" s="13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ht="15.75" customHeight="1">
      <c r="A63" s="14">
        <v>5907.0</v>
      </c>
      <c r="B63" s="14" t="s">
        <v>138</v>
      </c>
      <c r="C63" s="39">
        <v>12000.0</v>
      </c>
      <c r="D63" s="13"/>
      <c r="E63" s="13">
        <f t="shared" si="3"/>
        <v>14700</v>
      </c>
      <c r="F63" s="13"/>
      <c r="G63" s="13">
        <v>14000.0</v>
      </c>
      <c r="H63" s="32">
        <v>12000.0</v>
      </c>
      <c r="I63" s="15">
        <v>11908.0</v>
      </c>
      <c r="J63" s="15">
        <v>5584.0</v>
      </c>
      <c r="K63" s="19"/>
      <c r="L63" s="13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ht="15.75" customHeight="1">
      <c r="A64" s="14">
        <v>5920.0</v>
      </c>
      <c r="B64" s="14" t="s">
        <v>139</v>
      </c>
      <c r="C64" s="39">
        <v>3500.0</v>
      </c>
      <c r="D64" s="13"/>
      <c r="E64" s="13">
        <f t="shared" si="3"/>
        <v>3675</v>
      </c>
      <c r="F64" s="13"/>
      <c r="G64" s="13">
        <v>3500.0</v>
      </c>
      <c r="H64" s="32">
        <v>3000.0</v>
      </c>
      <c r="I64" s="15">
        <v>2882.0</v>
      </c>
      <c r="J64" s="15">
        <v>9723.84</v>
      </c>
      <c r="K64" s="19"/>
      <c r="L64" s="13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ht="15.75" customHeight="1">
      <c r="A65" s="14">
        <v>5990.0</v>
      </c>
      <c r="B65" s="40" t="s">
        <v>140</v>
      </c>
      <c r="C65" s="13">
        <f>F65*1.05</f>
        <v>0</v>
      </c>
      <c r="D65" s="13"/>
      <c r="E65" s="13">
        <f t="shared" si="3"/>
        <v>0</v>
      </c>
      <c r="F65" s="13"/>
      <c r="G65" s="13">
        <v>0.0</v>
      </c>
      <c r="H65" s="32">
        <v>0.0</v>
      </c>
      <c r="I65" s="15">
        <v>0.0</v>
      </c>
      <c r="J65" s="15">
        <v>14175.89</v>
      </c>
      <c r="K65" s="19"/>
      <c r="L65" s="13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ht="15.75" customHeight="1">
      <c r="A66" s="27"/>
      <c r="B66" s="27" t="s">
        <v>141</v>
      </c>
      <c r="C66" s="30">
        <f>SUM(C52:C65)</f>
        <v>1062500</v>
      </c>
      <c r="D66" s="30"/>
      <c r="E66" s="30">
        <f>SUM(E52:E65)</f>
        <v>1257375</v>
      </c>
      <c r="F66" s="30"/>
      <c r="G66" s="30">
        <f t="shared" ref="G66:J66" si="4">SUM(G52:G65)</f>
        <v>1197500</v>
      </c>
      <c r="H66" s="38">
        <f t="shared" si="4"/>
        <v>1018000</v>
      </c>
      <c r="I66" s="30">
        <f t="shared" si="4"/>
        <v>1016959</v>
      </c>
      <c r="J66" s="30">
        <f t="shared" si="4"/>
        <v>806926.97</v>
      </c>
      <c r="K66" s="31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</row>
    <row r="67" ht="12.75" customHeight="1">
      <c r="A67" s="22"/>
      <c r="B67" s="22"/>
      <c r="C67" s="41"/>
      <c r="D67" s="41"/>
      <c r="E67" s="41"/>
      <c r="F67" s="13"/>
      <c r="G67" s="41"/>
      <c r="H67" s="32"/>
      <c r="I67" s="15"/>
      <c r="J67" s="15"/>
      <c r="K67" s="19"/>
      <c r="L67" s="13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ht="15.75" customHeight="1">
      <c r="A68" s="22">
        <v>6017.0</v>
      </c>
      <c r="B68" s="22" t="s">
        <v>142</v>
      </c>
      <c r="C68" s="41">
        <v>22000.0</v>
      </c>
      <c r="D68" s="41">
        <v>22000.0</v>
      </c>
      <c r="E68" s="41">
        <v>21834.0</v>
      </c>
      <c r="F68" s="13"/>
      <c r="G68" s="41">
        <v>0.0</v>
      </c>
      <c r="H68" s="32"/>
      <c r="I68" s="15"/>
      <c r="J68" s="15"/>
      <c r="K68" s="19"/>
      <c r="L68" s="13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ht="15.75" customHeight="1">
      <c r="A69" s="14">
        <v>6300.0</v>
      </c>
      <c r="B69" s="14" t="s">
        <v>143</v>
      </c>
      <c r="C69" s="41">
        <v>50000.0</v>
      </c>
      <c r="D69" s="41">
        <v>29000.0</v>
      </c>
      <c r="E69" s="41">
        <v>113000.0</v>
      </c>
      <c r="F69" s="13"/>
      <c r="G69" s="13">
        <v>50000.0</v>
      </c>
      <c r="H69" s="32">
        <v>50000.0</v>
      </c>
      <c r="I69" s="15">
        <v>39510.0</v>
      </c>
      <c r="J69" s="15">
        <v>52970.0</v>
      </c>
      <c r="K69" s="19" t="s">
        <v>144</v>
      </c>
      <c r="L69" s="13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ht="15.75" customHeight="1">
      <c r="A70" s="14">
        <v>6310.0</v>
      </c>
      <c r="B70" s="14" t="s">
        <v>145</v>
      </c>
      <c r="C70" s="41">
        <v>0.0</v>
      </c>
      <c r="D70" s="41">
        <v>0.0</v>
      </c>
      <c r="E70" s="41">
        <v>5000.0</v>
      </c>
      <c r="F70" s="13"/>
      <c r="G70" s="13">
        <v>0.0</v>
      </c>
      <c r="H70" s="32">
        <v>0.0</v>
      </c>
      <c r="I70" s="15">
        <v>22500.0</v>
      </c>
      <c r="J70" s="15">
        <v>18000.0</v>
      </c>
      <c r="K70" s="19"/>
      <c r="L70" s="13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ht="15.75" customHeight="1">
      <c r="A71" s="14">
        <v>6315.0</v>
      </c>
      <c r="B71" s="14" t="s">
        <v>146</v>
      </c>
      <c r="C71" s="13">
        <v>0.0</v>
      </c>
      <c r="D71" s="39">
        <v>0.0</v>
      </c>
      <c r="E71" s="13">
        <v>0.0</v>
      </c>
      <c r="F71" s="13"/>
      <c r="G71" s="13">
        <v>0.0</v>
      </c>
      <c r="H71" s="32">
        <v>0.0</v>
      </c>
      <c r="I71" s="15">
        <v>0.0</v>
      </c>
      <c r="J71" s="15">
        <v>9000.0</v>
      </c>
      <c r="K71" s="19"/>
      <c r="L71" s="13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ht="15.75" customHeight="1">
      <c r="A72" s="14">
        <v>6405.0</v>
      </c>
      <c r="B72" s="14" t="s">
        <v>147</v>
      </c>
      <c r="C72" s="39">
        <v>0.0</v>
      </c>
      <c r="D72" s="39">
        <v>0.0</v>
      </c>
      <c r="E72" s="13">
        <v>1200.0</v>
      </c>
      <c r="F72" s="13"/>
      <c r="G72" s="13">
        <v>1200.0</v>
      </c>
      <c r="H72" s="32">
        <v>1200.0</v>
      </c>
      <c r="I72" s="15">
        <v>1100.0</v>
      </c>
      <c r="J72" s="15">
        <v>1050.0</v>
      </c>
      <c r="K72" s="19"/>
      <c r="L72" s="13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ht="15.75" customHeight="1">
      <c r="A73" s="14">
        <v>6410.0</v>
      </c>
      <c r="B73" s="14" t="s">
        <v>148</v>
      </c>
      <c r="C73" s="13">
        <v>0.0</v>
      </c>
      <c r="D73" s="39">
        <v>0.0</v>
      </c>
      <c r="E73" s="13">
        <v>0.0</v>
      </c>
      <c r="F73" s="13"/>
      <c r="G73" s="13">
        <v>0.0</v>
      </c>
      <c r="H73" s="32">
        <v>0.0</v>
      </c>
      <c r="I73" s="15">
        <v>12493.0</v>
      </c>
      <c r="J73" s="15">
        <v>9917.07</v>
      </c>
      <c r="K73" s="19"/>
      <c r="L73" s="13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ht="15.75" customHeight="1">
      <c r="A74" s="22">
        <v>6440.0</v>
      </c>
      <c r="B74" s="22" t="s">
        <v>149</v>
      </c>
      <c r="C74" s="41">
        <v>20000.0</v>
      </c>
      <c r="D74" s="41">
        <v>13000.0</v>
      </c>
      <c r="E74" s="41">
        <v>30000.0</v>
      </c>
      <c r="F74" s="13"/>
      <c r="G74" s="13"/>
      <c r="H74" s="32"/>
      <c r="I74" s="15"/>
      <c r="J74" s="15"/>
      <c r="K74" s="19"/>
      <c r="L74" s="13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ht="15.75" customHeight="1">
      <c r="A75" s="14">
        <v>6540.0</v>
      </c>
      <c r="B75" s="14" t="s">
        <v>150</v>
      </c>
      <c r="C75" s="13">
        <v>3000.0</v>
      </c>
      <c r="D75" s="39">
        <v>12000.0</v>
      </c>
      <c r="E75" s="13">
        <v>3000.0</v>
      </c>
      <c r="F75" s="13"/>
      <c r="G75" s="13">
        <v>3000.0</v>
      </c>
      <c r="H75" s="32">
        <v>3000.0</v>
      </c>
      <c r="I75" s="15">
        <v>6377.0</v>
      </c>
      <c r="J75" s="15">
        <v>2832.0</v>
      </c>
      <c r="K75" s="19"/>
      <c r="L75" s="13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ht="15.75" customHeight="1">
      <c r="A76" s="14">
        <v>6551.0</v>
      </c>
      <c r="B76" s="14" t="s">
        <v>151</v>
      </c>
      <c r="C76" s="41">
        <v>5000.0</v>
      </c>
      <c r="D76" s="41">
        <v>0.0</v>
      </c>
      <c r="E76" s="41">
        <v>3000.0</v>
      </c>
      <c r="F76" s="41"/>
      <c r="G76" s="41">
        <v>3000.0</v>
      </c>
      <c r="H76" s="32">
        <v>3000.0</v>
      </c>
      <c r="I76" s="15">
        <v>0.0</v>
      </c>
      <c r="J76" s="15">
        <v>2995.0</v>
      </c>
      <c r="K76" s="19"/>
      <c r="L76" s="13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ht="15.75" customHeight="1">
      <c r="A77" s="14">
        <v>6552.0</v>
      </c>
      <c r="B77" s="14" t="s">
        <v>152</v>
      </c>
      <c r="C77" s="39">
        <v>10000.0</v>
      </c>
      <c r="D77" s="39">
        <v>9000.0</v>
      </c>
      <c r="E77" s="13">
        <v>5000.0</v>
      </c>
      <c r="F77" s="13"/>
      <c r="G77" s="13">
        <v>5000.0</v>
      </c>
      <c r="H77" s="32">
        <v>5000.0</v>
      </c>
      <c r="I77" s="15">
        <v>4012.0</v>
      </c>
      <c r="J77" s="15">
        <v>9633.7</v>
      </c>
      <c r="K77" s="19"/>
      <c r="L77" s="13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ht="15.75" customHeight="1">
      <c r="A78" s="14">
        <v>6560.0</v>
      </c>
      <c r="B78" s="14" t="s">
        <v>153</v>
      </c>
      <c r="C78" s="13">
        <v>7000.0</v>
      </c>
      <c r="D78" s="39">
        <v>17000.0</v>
      </c>
      <c r="E78" s="13">
        <v>7000.0</v>
      </c>
      <c r="F78" s="13"/>
      <c r="G78" s="13">
        <v>7000.0</v>
      </c>
      <c r="H78" s="32">
        <v>15000.0</v>
      </c>
      <c r="I78" s="15">
        <v>17273.0</v>
      </c>
      <c r="J78" s="15">
        <v>15291.5</v>
      </c>
      <c r="K78" s="19"/>
      <c r="L78" s="13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ht="15.75" customHeight="1">
      <c r="A79" s="14">
        <v>6570.0</v>
      </c>
      <c r="B79" s="14" t="s">
        <v>154</v>
      </c>
      <c r="C79" s="13">
        <v>0.0</v>
      </c>
      <c r="D79" s="39">
        <v>0.0</v>
      </c>
      <c r="E79" s="13">
        <v>0.0</v>
      </c>
      <c r="F79" s="13"/>
      <c r="G79" s="13">
        <v>0.0</v>
      </c>
      <c r="H79" s="32">
        <v>5000.0</v>
      </c>
      <c r="I79" s="15">
        <v>5000.0</v>
      </c>
      <c r="J79" s="15">
        <v>8000.0</v>
      </c>
      <c r="K79" s="19"/>
      <c r="L79" s="13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ht="15.75" customHeight="1">
      <c r="A80" s="14">
        <v>6620.0</v>
      </c>
      <c r="B80" s="14" t="s">
        <v>155</v>
      </c>
      <c r="C80" s="13">
        <v>0.0</v>
      </c>
      <c r="D80" s="39">
        <v>0.0</v>
      </c>
      <c r="E80" s="13">
        <v>0.0</v>
      </c>
      <c r="F80" s="13"/>
      <c r="G80" s="13">
        <v>0.0</v>
      </c>
      <c r="H80" s="32">
        <v>0.0</v>
      </c>
      <c r="I80" s="15">
        <v>493.0</v>
      </c>
      <c r="J80" s="15">
        <v>0.0</v>
      </c>
      <c r="K80" s="19"/>
      <c r="L80" s="13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ht="15.75" customHeight="1">
      <c r="A81" s="14">
        <v>6705.0</v>
      </c>
      <c r="B81" s="14" t="s">
        <v>156</v>
      </c>
      <c r="C81" s="41">
        <v>62000.0</v>
      </c>
      <c r="D81" s="41">
        <v>60000.0</v>
      </c>
      <c r="E81" s="41">
        <v>56000.0</v>
      </c>
      <c r="F81" s="13"/>
      <c r="G81" s="13">
        <v>52000.0</v>
      </c>
      <c r="H81" s="32">
        <v>40000.0</v>
      </c>
      <c r="I81" s="15">
        <v>45852.0</v>
      </c>
      <c r="J81" s="15">
        <v>44221.0</v>
      </c>
      <c r="K81" s="19" t="s">
        <v>157</v>
      </c>
      <c r="L81" s="13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ht="15.75" customHeight="1">
      <c r="A82" s="14">
        <v>6720.0</v>
      </c>
      <c r="B82" s="14" t="s">
        <v>158</v>
      </c>
      <c r="C82" s="41">
        <v>0.0</v>
      </c>
      <c r="D82" s="41">
        <v>0.0</v>
      </c>
      <c r="E82" s="41">
        <v>0.0</v>
      </c>
      <c r="F82" s="13"/>
      <c r="G82" s="13">
        <v>0.0</v>
      </c>
      <c r="H82" s="32">
        <v>0.0</v>
      </c>
      <c r="I82" s="15">
        <v>10000.0</v>
      </c>
      <c r="J82" s="15">
        <v>123625.0</v>
      </c>
      <c r="K82" s="19"/>
      <c r="L82" s="13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ht="15.75" customHeight="1">
      <c r="A83" s="14">
        <v>6790.0</v>
      </c>
      <c r="B83" s="14" t="s">
        <v>159</v>
      </c>
      <c r="C83" s="13">
        <v>0.0</v>
      </c>
      <c r="D83" s="39">
        <v>0.0</v>
      </c>
      <c r="E83" s="13">
        <v>0.0</v>
      </c>
      <c r="F83" s="13"/>
      <c r="G83" s="13">
        <v>0.0</v>
      </c>
      <c r="H83" s="32">
        <v>0.0</v>
      </c>
      <c r="I83" s="15">
        <v>0.0</v>
      </c>
      <c r="J83" s="15">
        <v>95468.32</v>
      </c>
      <c r="K83" s="19"/>
      <c r="L83" s="13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ht="15.75" customHeight="1">
      <c r="A84" s="14">
        <v>6800.0</v>
      </c>
      <c r="B84" s="14" t="s">
        <v>160</v>
      </c>
      <c r="C84" s="13">
        <v>2000.0</v>
      </c>
      <c r="D84" s="39">
        <v>0.0</v>
      </c>
      <c r="E84" s="13">
        <v>2000.0</v>
      </c>
      <c r="F84" s="13"/>
      <c r="G84" s="13">
        <v>2000.0</v>
      </c>
      <c r="H84" s="32">
        <v>3500.0</v>
      </c>
      <c r="I84" s="15">
        <v>3423.0</v>
      </c>
      <c r="J84" s="15">
        <v>1049.0</v>
      </c>
      <c r="K84" s="19"/>
      <c r="L84" s="13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ht="15.75" customHeight="1">
      <c r="A85" s="14">
        <v>6840.0</v>
      </c>
      <c r="B85" s="14" t="s">
        <v>161</v>
      </c>
      <c r="C85" s="39">
        <v>500.0</v>
      </c>
      <c r="D85" s="39">
        <v>500.0</v>
      </c>
      <c r="E85" s="13">
        <v>0.0</v>
      </c>
      <c r="F85" s="13"/>
      <c r="G85" s="13">
        <v>0.0</v>
      </c>
      <c r="H85" s="32">
        <v>500.0</v>
      </c>
      <c r="I85" s="15">
        <v>500.0</v>
      </c>
      <c r="J85" s="15">
        <v>500.0</v>
      </c>
      <c r="K85" s="19"/>
      <c r="L85" s="13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ht="15.75" customHeight="1">
      <c r="A86" s="14">
        <v>6860.0</v>
      </c>
      <c r="B86" s="14" t="s">
        <v>162</v>
      </c>
      <c r="C86" s="41">
        <v>70000.0</v>
      </c>
      <c r="D86" s="41">
        <v>50000.0</v>
      </c>
      <c r="E86" s="41">
        <v>70000.0</v>
      </c>
      <c r="F86" s="13"/>
      <c r="G86" s="13">
        <v>40000.0</v>
      </c>
      <c r="H86" s="32">
        <v>30000.0</v>
      </c>
      <c r="I86" s="15">
        <v>34846.0</v>
      </c>
      <c r="J86" s="15">
        <v>24700.0</v>
      </c>
      <c r="K86" s="19" t="s">
        <v>163</v>
      </c>
      <c r="L86" s="32">
        <v>30620.0</v>
      </c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ht="15.75" customHeight="1">
      <c r="A87" s="14">
        <v>6903.0</v>
      </c>
      <c r="B87" s="14" t="s">
        <v>164</v>
      </c>
      <c r="C87" s="13">
        <v>0.0</v>
      </c>
      <c r="D87" s="39">
        <v>0.0</v>
      </c>
      <c r="E87" s="13">
        <v>0.0</v>
      </c>
      <c r="F87" s="13"/>
      <c r="G87" s="13">
        <v>0.0</v>
      </c>
      <c r="H87" s="32">
        <v>0.0</v>
      </c>
      <c r="I87" s="15">
        <v>0.0</v>
      </c>
      <c r="J87" s="15">
        <v>2529.89</v>
      </c>
      <c r="K87" s="19"/>
      <c r="L87" s="13">
        <v>8850.0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ht="15.75" customHeight="1">
      <c r="A88" s="14">
        <v>6907.0</v>
      </c>
      <c r="B88" s="7" t="s">
        <v>165</v>
      </c>
      <c r="C88" s="13">
        <v>5000.0</v>
      </c>
      <c r="D88" s="39">
        <v>0.0</v>
      </c>
      <c r="E88" s="13">
        <v>5000.0</v>
      </c>
      <c r="F88" s="13"/>
      <c r="G88" s="13">
        <v>5000.0</v>
      </c>
      <c r="H88" s="32">
        <v>6000.0</v>
      </c>
      <c r="I88" s="15">
        <v>5919.0</v>
      </c>
      <c r="J88" s="15">
        <v>4949.37</v>
      </c>
      <c r="K88" s="19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ht="15.75" customHeight="1">
      <c r="A89" s="14">
        <v>6908.0</v>
      </c>
      <c r="B89" s="14" t="s">
        <v>166</v>
      </c>
      <c r="C89" s="13">
        <v>0.0</v>
      </c>
      <c r="D89" s="39">
        <v>0.0</v>
      </c>
      <c r="E89" s="13">
        <v>0.0</v>
      </c>
      <c r="F89" s="13"/>
      <c r="G89" s="13">
        <v>0.0</v>
      </c>
      <c r="H89" s="32">
        <v>0.0</v>
      </c>
      <c r="I89" s="15">
        <v>6283.0</v>
      </c>
      <c r="J89" s="15">
        <v>0.0</v>
      </c>
      <c r="K89" s="19"/>
      <c r="L89" s="13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ht="15.75" customHeight="1">
      <c r="A90" s="14">
        <v>6910.0</v>
      </c>
      <c r="B90" s="14" t="s">
        <v>167</v>
      </c>
      <c r="C90" s="13">
        <v>3000.0</v>
      </c>
      <c r="D90" s="39">
        <v>3000.0</v>
      </c>
      <c r="E90" s="13">
        <v>3000.0</v>
      </c>
      <c r="F90" s="13"/>
      <c r="G90" s="13">
        <v>3000.0</v>
      </c>
      <c r="H90" s="32">
        <v>3000.0</v>
      </c>
      <c r="I90" s="15">
        <v>2970.0</v>
      </c>
      <c r="J90" s="15">
        <v>1856.25</v>
      </c>
      <c r="K90" s="19"/>
      <c r="L90" s="13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ht="15.75" customHeight="1">
      <c r="A91" s="14">
        <v>6940.0</v>
      </c>
      <c r="B91" s="14" t="s">
        <v>168</v>
      </c>
      <c r="C91" s="13">
        <v>0.0</v>
      </c>
      <c r="D91" s="39">
        <v>0.0</v>
      </c>
      <c r="E91" s="13">
        <v>0.0</v>
      </c>
      <c r="F91" s="13"/>
      <c r="G91" s="13">
        <v>0.0</v>
      </c>
      <c r="H91" s="32">
        <v>0.0</v>
      </c>
      <c r="I91" s="15">
        <v>0.0</v>
      </c>
      <c r="J91" s="15">
        <v>243.0</v>
      </c>
      <c r="K91" s="19"/>
      <c r="L91" s="13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ht="15.75" customHeight="1">
      <c r="A92" s="14">
        <v>7100.0</v>
      </c>
      <c r="B92" s="7" t="s">
        <v>169</v>
      </c>
      <c r="C92" s="39">
        <v>15000.0</v>
      </c>
      <c r="D92" s="41">
        <v>9000.0</v>
      </c>
      <c r="E92" s="41">
        <v>50000.0</v>
      </c>
      <c r="F92" s="13"/>
      <c r="G92" s="13">
        <v>60000.0</v>
      </c>
      <c r="H92" s="32">
        <v>40000.0</v>
      </c>
      <c r="I92" s="15">
        <v>38986.0</v>
      </c>
      <c r="J92" s="15">
        <v>21430.8</v>
      </c>
      <c r="K92" s="19"/>
      <c r="L92" s="13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ht="15.75" customHeight="1">
      <c r="A93" s="14">
        <v>7140.0</v>
      </c>
      <c r="B93" s="14" t="s">
        <v>170</v>
      </c>
      <c r="C93" s="39">
        <v>5000.0</v>
      </c>
      <c r="D93" s="39">
        <v>2000.0</v>
      </c>
      <c r="E93" s="13">
        <v>9000.0</v>
      </c>
      <c r="F93" s="13"/>
      <c r="G93" s="13">
        <v>9000.0</v>
      </c>
      <c r="H93" s="32">
        <v>2000.0</v>
      </c>
      <c r="I93" s="15">
        <v>2161.0</v>
      </c>
      <c r="J93" s="15">
        <v>830.4</v>
      </c>
      <c r="K93" s="19"/>
      <c r="L93" s="13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ht="15.75" customHeight="1">
      <c r="A94" s="14">
        <v>7150.0</v>
      </c>
      <c r="B94" s="14" t="s">
        <v>171</v>
      </c>
      <c r="C94" s="13">
        <v>0.0</v>
      </c>
      <c r="D94" s="39">
        <v>0.0</v>
      </c>
      <c r="E94" s="13">
        <v>0.0</v>
      </c>
      <c r="F94" s="13"/>
      <c r="G94" s="13">
        <v>0.0</v>
      </c>
      <c r="H94" s="32">
        <v>2000.0</v>
      </c>
      <c r="I94" s="15">
        <v>1734.0</v>
      </c>
      <c r="J94" s="15">
        <v>1120.0</v>
      </c>
      <c r="K94" s="19"/>
      <c r="L94" s="13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ht="15.75" customHeight="1">
      <c r="A95" s="14">
        <v>7310.0</v>
      </c>
      <c r="B95" s="22" t="s">
        <v>172</v>
      </c>
      <c r="C95" s="41">
        <v>20000.0</v>
      </c>
      <c r="D95" s="41">
        <v>0.0</v>
      </c>
      <c r="E95" s="41">
        <v>0.0</v>
      </c>
      <c r="F95" s="13"/>
      <c r="G95" s="41">
        <v>0.0</v>
      </c>
      <c r="H95" s="32">
        <v>0.0</v>
      </c>
      <c r="I95" s="15">
        <v>6107.0</v>
      </c>
      <c r="J95" s="15">
        <v>19377.0</v>
      </c>
      <c r="K95" s="19"/>
      <c r="L95" s="13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ht="15.75" customHeight="1">
      <c r="A96" s="14">
        <v>7320.0</v>
      </c>
      <c r="B96" s="7" t="s">
        <v>173</v>
      </c>
      <c r="C96" s="39">
        <v>30000.0</v>
      </c>
      <c r="D96" s="39">
        <v>0.0</v>
      </c>
      <c r="E96" s="13">
        <v>2500.0</v>
      </c>
      <c r="F96" s="13"/>
      <c r="G96" s="13">
        <v>2500.0</v>
      </c>
      <c r="H96" s="32">
        <v>0.0</v>
      </c>
      <c r="I96" s="15">
        <v>0.0</v>
      </c>
      <c r="J96" s="15">
        <v>1890.0</v>
      </c>
      <c r="K96" s="19"/>
      <c r="L96" s="13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ht="15.75" customHeight="1">
      <c r="A97" s="14">
        <v>7395.0</v>
      </c>
      <c r="B97" s="14" t="s">
        <v>174</v>
      </c>
      <c r="C97" s="41">
        <v>0.0</v>
      </c>
      <c r="D97" s="41">
        <v>0.0</v>
      </c>
      <c r="E97" s="41">
        <v>0.0</v>
      </c>
      <c r="F97" s="13"/>
      <c r="G97" s="41">
        <v>0.0</v>
      </c>
      <c r="H97" s="32">
        <v>0.0</v>
      </c>
      <c r="I97" s="15">
        <v>0.0</v>
      </c>
      <c r="J97" s="15">
        <v>0.3</v>
      </c>
      <c r="K97" s="19"/>
      <c r="L97" s="13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ht="15.75" customHeight="1">
      <c r="A98" s="14">
        <v>7405.0</v>
      </c>
      <c r="B98" s="14" t="s">
        <v>51</v>
      </c>
      <c r="C98" s="39">
        <v>26000.0</v>
      </c>
      <c r="D98" s="39">
        <v>25800.0</v>
      </c>
      <c r="E98" s="13">
        <v>30000.0</v>
      </c>
      <c r="F98" s="13"/>
      <c r="G98" s="13">
        <v>30000.0</v>
      </c>
      <c r="H98" s="32">
        <v>25000.0</v>
      </c>
      <c r="I98" s="15">
        <v>23550.0</v>
      </c>
      <c r="J98" s="15">
        <v>23800.0</v>
      </c>
      <c r="K98" s="19"/>
      <c r="L98" s="13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ht="15.75" customHeight="1">
      <c r="A99" s="14">
        <v>7406.0</v>
      </c>
      <c r="B99" s="7" t="s">
        <v>175</v>
      </c>
      <c r="C99" s="41">
        <v>40000.0</v>
      </c>
      <c r="D99" s="41">
        <v>26082.0</v>
      </c>
      <c r="E99" s="41">
        <v>120000.0</v>
      </c>
      <c r="F99" s="13"/>
      <c r="G99" s="41">
        <v>0.0</v>
      </c>
      <c r="H99" s="34" t="s">
        <v>115</v>
      </c>
      <c r="I99" s="9"/>
      <c r="J99" s="9"/>
      <c r="K99" s="42" t="s">
        <v>176</v>
      </c>
      <c r="L99" s="13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ht="15.75" customHeight="1">
      <c r="A100" s="14">
        <v>7410.0</v>
      </c>
      <c r="B100" s="14" t="s">
        <v>177</v>
      </c>
      <c r="C100" s="41">
        <v>0.0</v>
      </c>
      <c r="D100" s="41">
        <v>0.0</v>
      </c>
      <c r="E100" s="41">
        <v>0.0</v>
      </c>
      <c r="F100" s="13"/>
      <c r="G100" s="41">
        <v>0.0</v>
      </c>
      <c r="H100" s="32">
        <v>6000.0</v>
      </c>
      <c r="I100" s="15">
        <v>4310.0</v>
      </c>
      <c r="J100" s="15">
        <v>8420.0</v>
      </c>
      <c r="K100" s="19"/>
      <c r="L100" s="13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ht="15.75" customHeight="1">
      <c r="A101" s="14">
        <v>7420.0</v>
      </c>
      <c r="B101" s="14" t="s">
        <v>178</v>
      </c>
      <c r="C101" s="13">
        <v>17000.0</v>
      </c>
      <c r="D101" s="39">
        <v>18000.0</v>
      </c>
      <c r="E101" s="13">
        <v>17000.0</v>
      </c>
      <c r="F101" s="13"/>
      <c r="G101" s="13">
        <v>17000.0</v>
      </c>
      <c r="H101" s="32">
        <v>10000.0</v>
      </c>
      <c r="I101" s="15">
        <v>40287.0</v>
      </c>
      <c r="J101" s="15">
        <v>9066.0</v>
      </c>
      <c r="K101" s="19"/>
      <c r="L101" s="13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ht="15.75" customHeight="1">
      <c r="A102" s="14">
        <v>7421.0</v>
      </c>
      <c r="B102" s="14" t="s">
        <v>179</v>
      </c>
      <c r="C102" s="41">
        <v>0.0</v>
      </c>
      <c r="D102" s="41">
        <v>0.0</v>
      </c>
      <c r="E102" s="41">
        <v>0.0</v>
      </c>
      <c r="F102" s="13"/>
      <c r="G102" s="41">
        <v>0.0</v>
      </c>
      <c r="H102" s="32">
        <v>12000.0</v>
      </c>
      <c r="I102" s="15">
        <v>12600.0</v>
      </c>
      <c r="J102" s="15">
        <v>19817.0</v>
      </c>
      <c r="K102" s="19" t="s">
        <v>180</v>
      </c>
      <c r="L102" s="13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ht="15.75" customHeight="1">
      <c r="A103" s="14">
        <v>7422.0</v>
      </c>
      <c r="B103" s="14" t="s">
        <v>181</v>
      </c>
      <c r="C103" s="41">
        <v>0.0</v>
      </c>
      <c r="D103" s="41">
        <v>0.0</v>
      </c>
      <c r="E103" s="41">
        <v>0.0</v>
      </c>
      <c r="F103" s="13"/>
      <c r="G103" s="13">
        <v>8000.0</v>
      </c>
      <c r="H103" s="32">
        <v>10000.0</v>
      </c>
      <c r="I103" s="15">
        <v>6294.0</v>
      </c>
      <c r="J103" s="15">
        <v>9734.0</v>
      </c>
      <c r="K103" s="19"/>
      <c r="L103" s="13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ht="15.75" customHeight="1">
      <c r="A104" s="14">
        <v>7500.0</v>
      </c>
      <c r="B104" s="14" t="s">
        <v>182</v>
      </c>
      <c r="C104" s="13">
        <v>4000.0</v>
      </c>
      <c r="D104" s="39">
        <v>3660.0</v>
      </c>
      <c r="E104" s="13">
        <v>4000.0</v>
      </c>
      <c r="F104" s="13"/>
      <c r="G104" s="13">
        <v>4000.0</v>
      </c>
      <c r="H104" s="32">
        <v>1500.0</v>
      </c>
      <c r="I104" s="15">
        <v>1212.0</v>
      </c>
      <c r="J104" s="15">
        <v>5539.66</v>
      </c>
      <c r="K104" s="19"/>
      <c r="L104" s="13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ht="15.75" customHeight="1">
      <c r="A105" s="14">
        <v>7600.0</v>
      </c>
      <c r="B105" s="14" t="s">
        <v>183</v>
      </c>
      <c r="C105" s="13">
        <v>2000.0</v>
      </c>
      <c r="D105" s="39">
        <v>3000.0</v>
      </c>
      <c r="E105" s="13">
        <v>2000.0</v>
      </c>
      <c r="F105" s="13"/>
      <c r="G105" s="13">
        <v>2000.0</v>
      </c>
      <c r="H105" s="32">
        <v>2000.0</v>
      </c>
      <c r="I105" s="15">
        <v>2000.0</v>
      </c>
      <c r="J105" s="15">
        <v>0.0</v>
      </c>
      <c r="K105" s="19"/>
      <c r="L105" s="13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ht="15.75" customHeight="1">
      <c r="A106" s="14">
        <v>7770.0</v>
      </c>
      <c r="B106" s="14" t="s">
        <v>184</v>
      </c>
      <c r="C106" s="39">
        <v>4200.0</v>
      </c>
      <c r="D106" s="39">
        <v>4215.0</v>
      </c>
      <c r="E106" s="13">
        <v>4000.0</v>
      </c>
      <c r="F106" s="13"/>
      <c r="G106" s="13">
        <v>4000.0</v>
      </c>
      <c r="H106" s="32">
        <v>7300.0</v>
      </c>
      <c r="I106" s="15">
        <v>7242.0</v>
      </c>
      <c r="J106" s="15">
        <v>7627.64</v>
      </c>
      <c r="K106" s="19"/>
      <c r="L106" s="13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ht="15.75" customHeight="1">
      <c r="A107" s="14">
        <v>7790.0</v>
      </c>
      <c r="B107" s="14" t="s">
        <v>185</v>
      </c>
      <c r="C107" s="13">
        <v>500.0</v>
      </c>
      <c r="D107" s="39">
        <v>3592.0</v>
      </c>
      <c r="E107" s="13">
        <v>500.0</v>
      </c>
      <c r="F107" s="13"/>
      <c r="G107" s="13">
        <v>500.0</v>
      </c>
      <c r="H107" s="32">
        <v>0.0</v>
      </c>
      <c r="I107" s="15">
        <v>-237.0</v>
      </c>
      <c r="J107" s="15" t="s">
        <v>186</v>
      </c>
      <c r="K107" s="19"/>
      <c r="L107" s="13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ht="18.75" customHeight="1">
      <c r="A108" s="27"/>
      <c r="B108" s="27" t="s">
        <v>187</v>
      </c>
      <c r="C108" s="30">
        <f>SUM(C68:C107)</f>
        <v>423200</v>
      </c>
      <c r="D108" s="30"/>
      <c r="E108" s="30">
        <f>SUM(E68:E107)</f>
        <v>564034</v>
      </c>
      <c r="F108" s="30"/>
      <c r="G108" s="30">
        <f t="shared" ref="G108:J108" si="5">SUM(G69:G107)</f>
        <v>308200</v>
      </c>
      <c r="H108" s="30">
        <f t="shared" si="5"/>
        <v>283000</v>
      </c>
      <c r="I108" s="30">
        <f t="shared" si="5"/>
        <v>364797</v>
      </c>
      <c r="J108" s="30">
        <f t="shared" si="5"/>
        <v>557483.9</v>
      </c>
      <c r="K108" s="43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ht="15.75" customHeight="1">
      <c r="A109" s="14"/>
      <c r="B109" s="14"/>
      <c r="C109" s="1"/>
      <c r="D109" s="1"/>
      <c r="E109" s="1"/>
      <c r="F109" s="1"/>
      <c r="G109" s="1"/>
      <c r="H109" s="1"/>
      <c r="I109" s="15"/>
      <c r="J109" s="15"/>
      <c r="K109" s="44"/>
      <c r="L109" s="13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ht="15.75" customHeight="1">
      <c r="A110" s="14"/>
      <c r="B110" s="27" t="s">
        <v>188</v>
      </c>
      <c r="C110" s="45">
        <f>C108+C66+C50</f>
        <v>2406700</v>
      </c>
      <c r="D110" s="46">
        <v>1516180.0</v>
      </c>
      <c r="E110" s="1"/>
      <c r="F110" s="1"/>
      <c r="G110" s="1"/>
      <c r="H110" s="1"/>
      <c r="I110" s="15"/>
      <c r="J110" s="15"/>
      <c r="K110" s="19"/>
      <c r="L110" s="13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ht="15.75" customHeight="1">
      <c r="A111" s="14"/>
      <c r="B111" s="14"/>
      <c r="C111" s="1"/>
      <c r="D111" s="1"/>
      <c r="E111" s="1"/>
      <c r="F111" s="1"/>
      <c r="G111" s="1"/>
      <c r="H111" s="1"/>
      <c r="I111" s="15"/>
      <c r="J111" s="15"/>
      <c r="K111" s="19"/>
      <c r="L111" s="13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ht="15.75" customHeight="1">
      <c r="A112" s="1"/>
      <c r="B112" s="1" t="s">
        <v>189</v>
      </c>
      <c r="C112" s="45">
        <f>SUM((C28-C50-C66-C108))</f>
        <v>-191700</v>
      </c>
      <c r="D112" s="1"/>
      <c r="E112" s="45">
        <f>SUM((E28-E50-E66-E108))</f>
        <v>-191409</v>
      </c>
      <c r="F112" s="1"/>
      <c r="G112" s="45">
        <f>G28-G50-G66-G108</f>
        <v>-107700</v>
      </c>
      <c r="H112" s="45">
        <f>SUM((H28-H50-H66-H108))</f>
        <v>2500</v>
      </c>
      <c r="I112" s="47">
        <f t="shared" ref="I112:J112" si="6">SUM(I28-I50-I66-I108)</f>
        <v>-296692</v>
      </c>
      <c r="J112" s="47">
        <f t="shared" si="6"/>
        <v>121805.16</v>
      </c>
      <c r="K112" s="4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5.75" customHeight="1">
      <c r="A113" s="14"/>
      <c r="B113" s="14"/>
      <c r="C113" s="13"/>
      <c r="D113" s="13"/>
      <c r="E113" s="13"/>
      <c r="F113" s="13"/>
      <c r="G113" s="13"/>
      <c r="I113" s="49"/>
      <c r="J113" s="49"/>
      <c r="K113" s="19"/>
      <c r="L113" s="13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ht="15.75" customHeight="1">
      <c r="A114" s="14"/>
      <c r="B114" s="14"/>
      <c r="C114" s="13"/>
      <c r="D114" s="13"/>
      <c r="E114" s="13"/>
      <c r="F114" s="13"/>
      <c r="G114" s="13"/>
      <c r="I114" s="49"/>
      <c r="J114" s="49"/>
      <c r="K114" s="19"/>
      <c r="L114" s="13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ht="15.75" customHeight="1">
      <c r="A115" s="14"/>
      <c r="B115" s="18" t="s">
        <v>190</v>
      </c>
      <c r="I115" s="49"/>
      <c r="J115" s="49"/>
      <c r="K115" s="19"/>
      <c r="L115" s="13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ht="15.75" customHeight="1">
      <c r="A116" s="14"/>
      <c r="I116" s="49"/>
      <c r="J116" s="49"/>
      <c r="K116" s="19"/>
      <c r="L116" s="13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ht="15.75" customHeight="1">
      <c r="A117" s="14"/>
      <c r="I117" s="49"/>
      <c r="J117" s="49"/>
      <c r="K117" s="19"/>
      <c r="L117" s="13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ht="17.25" customHeight="1">
      <c r="A118" s="14"/>
      <c r="I118" s="49"/>
      <c r="J118" s="49"/>
      <c r="K118" s="19"/>
      <c r="L118" s="13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ht="15.75" customHeight="1">
      <c r="A119" s="14"/>
      <c r="I119" s="49"/>
      <c r="J119" s="49"/>
      <c r="K119" s="19"/>
      <c r="L119" s="13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ht="15.75" customHeight="1">
      <c r="A120" s="14"/>
      <c r="I120" s="49"/>
      <c r="J120" s="49"/>
      <c r="K120" s="19"/>
      <c r="L120" s="13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ht="15.75" customHeight="1">
      <c r="A121" s="14"/>
      <c r="I121" s="49"/>
      <c r="J121" s="49"/>
      <c r="K121" s="19"/>
      <c r="L121" s="13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ht="15.75" customHeight="1">
      <c r="I122" s="50"/>
      <c r="J122" s="50"/>
      <c r="K122" s="23"/>
    </row>
    <row r="123" ht="15.75" customHeight="1">
      <c r="I123" s="50"/>
      <c r="J123" s="50"/>
      <c r="K123" s="23"/>
    </row>
    <row r="124" ht="15.75" customHeight="1">
      <c r="B124" s="41" t="s">
        <v>191</v>
      </c>
      <c r="C124" s="13"/>
      <c r="D124" s="13"/>
      <c r="E124" s="13"/>
      <c r="F124" s="13"/>
      <c r="G124" s="13"/>
      <c r="I124" s="50"/>
      <c r="J124" s="50"/>
      <c r="K124" s="23"/>
    </row>
    <row r="125" ht="15.75" customHeight="1">
      <c r="B125" s="14" t="s">
        <v>192</v>
      </c>
      <c r="C125" s="13"/>
      <c r="D125" s="13"/>
      <c r="E125" s="13"/>
      <c r="F125" s="13"/>
      <c r="G125" s="13">
        <v>20000.0</v>
      </c>
      <c r="I125" s="50"/>
      <c r="J125" s="50"/>
      <c r="K125" s="23"/>
    </row>
    <row r="126" ht="15.75" customHeight="1">
      <c r="B126" s="14" t="s">
        <v>193</v>
      </c>
      <c r="C126" s="13"/>
      <c r="D126" s="13"/>
      <c r="E126" s="13"/>
      <c r="F126" s="13"/>
      <c r="G126" s="13">
        <v>15000.0</v>
      </c>
      <c r="I126" s="50"/>
      <c r="J126" s="50"/>
      <c r="K126" s="23"/>
    </row>
    <row r="127" ht="15.75" customHeight="1">
      <c r="B127" s="14" t="s">
        <v>194</v>
      </c>
      <c r="C127" s="14"/>
      <c r="D127" s="14"/>
      <c r="E127" s="14"/>
      <c r="F127" s="14"/>
      <c r="G127" s="14">
        <v>103000.0</v>
      </c>
      <c r="H127" s="51"/>
      <c r="I127" s="50"/>
      <c r="J127" s="50"/>
      <c r="K127" s="23"/>
    </row>
    <row r="128" ht="15.75" customHeight="1">
      <c r="B128" s="14" t="s">
        <v>195</v>
      </c>
      <c r="C128" s="14"/>
      <c r="D128" s="14"/>
      <c r="E128" s="14"/>
      <c r="F128" s="14"/>
      <c r="G128" s="14">
        <v>8000.0</v>
      </c>
      <c r="H128" s="51"/>
      <c r="I128" s="50"/>
      <c r="J128" s="50"/>
      <c r="K128" s="23"/>
    </row>
    <row r="129" ht="15.75" customHeight="1">
      <c r="B129" s="14" t="s">
        <v>196</v>
      </c>
      <c r="C129" s="22"/>
      <c r="D129" s="22"/>
      <c r="E129" s="22"/>
      <c r="F129" s="22"/>
      <c r="G129" s="22">
        <v>3500.0</v>
      </c>
      <c r="H129" s="51"/>
      <c r="I129" s="50"/>
      <c r="J129" s="50"/>
      <c r="K129" s="23"/>
    </row>
    <row r="130" ht="15.75" customHeight="1">
      <c r="C130" s="52"/>
      <c r="D130" s="52"/>
      <c r="E130" s="52">
        <v>43838.0</v>
      </c>
      <c r="F130" s="53">
        <v>43465.0</v>
      </c>
      <c r="H130" s="51"/>
      <c r="I130" s="50"/>
      <c r="J130" s="50"/>
      <c r="K130" s="23"/>
    </row>
    <row r="131" ht="15.75" customHeight="1">
      <c r="B131" s="18" t="s">
        <v>197</v>
      </c>
      <c r="C131" s="18"/>
      <c r="D131" s="18"/>
      <c r="E131" s="18">
        <v>523241.0</v>
      </c>
      <c r="F131" s="18">
        <v>467430.0</v>
      </c>
      <c r="H131" s="51"/>
      <c r="I131" s="50"/>
      <c r="J131" s="50"/>
      <c r="K131" s="23"/>
    </row>
    <row r="132" ht="15.75" customHeight="1">
      <c r="B132" s="18" t="s">
        <v>198</v>
      </c>
      <c r="C132" s="18"/>
      <c r="D132" s="18"/>
      <c r="E132" s="18">
        <v>431959.0</v>
      </c>
      <c r="F132" s="18">
        <v>664718.0</v>
      </c>
      <c r="H132" s="51"/>
      <c r="I132" s="50"/>
      <c r="J132" s="50"/>
      <c r="K132" s="23"/>
    </row>
    <row r="133" ht="15.75" customHeight="1">
      <c r="B133" s="18" t="s">
        <v>199</v>
      </c>
      <c r="C133" s="18"/>
      <c r="D133" s="18"/>
      <c r="E133" s="18">
        <v>48558.0</v>
      </c>
      <c r="F133" s="18">
        <v>31543.0</v>
      </c>
      <c r="H133" s="51"/>
      <c r="I133" s="50"/>
      <c r="J133" s="50"/>
      <c r="K133" s="23"/>
    </row>
    <row r="134" ht="15.75" customHeight="1">
      <c r="B134" s="18" t="s">
        <v>200</v>
      </c>
      <c r="C134" s="18"/>
      <c r="D134" s="18"/>
      <c r="E134" s="18">
        <v>22870.0</v>
      </c>
      <c r="F134" s="18">
        <v>11668.0</v>
      </c>
      <c r="H134" s="51"/>
      <c r="I134" s="50"/>
      <c r="J134" s="50"/>
      <c r="K134" s="23"/>
    </row>
    <row r="135" ht="15.75" customHeight="1">
      <c r="B135" s="18" t="s">
        <v>201</v>
      </c>
      <c r="E135" s="54">
        <f t="shared" ref="E135:F135" si="7">sum(E131:E134)</f>
        <v>1026628</v>
      </c>
      <c r="F135" s="54">
        <f t="shared" si="7"/>
        <v>1175359</v>
      </c>
      <c r="H135" s="51"/>
      <c r="I135" s="50"/>
      <c r="J135" s="50"/>
      <c r="K135" s="23"/>
    </row>
    <row r="136" ht="15.75" customHeight="1">
      <c r="H136" s="51"/>
      <c r="I136" s="50"/>
      <c r="J136" s="50"/>
      <c r="K136" s="23"/>
    </row>
    <row r="137" ht="15.75" customHeight="1">
      <c r="B137" s="18" t="s">
        <v>202</v>
      </c>
      <c r="C137" s="18"/>
      <c r="D137" s="18"/>
      <c r="E137" s="18">
        <v>165956.0</v>
      </c>
      <c r="F137" s="18">
        <v>135921.0</v>
      </c>
      <c r="H137" s="51"/>
      <c r="I137" s="50"/>
      <c r="J137" s="50"/>
      <c r="K137" s="23"/>
    </row>
    <row r="138" ht="15.75" customHeight="1">
      <c r="B138" s="18" t="s">
        <v>203</v>
      </c>
      <c r="H138" s="51"/>
      <c r="I138" s="50"/>
      <c r="J138" s="50"/>
      <c r="K138" s="23"/>
    </row>
    <row r="139" ht="15.75" customHeight="1">
      <c r="B139" s="18" t="s">
        <v>201</v>
      </c>
      <c r="H139" s="51"/>
      <c r="I139" s="50"/>
      <c r="J139" s="50"/>
      <c r="K139" s="23"/>
    </row>
    <row r="140" ht="15.75" customHeight="1">
      <c r="B140" s="18" t="s">
        <v>204</v>
      </c>
      <c r="E140" s="54">
        <f t="shared" ref="E140:F140" si="8">E137+E135</f>
        <v>1192584</v>
      </c>
      <c r="F140" s="54">
        <f t="shared" si="8"/>
        <v>1311280</v>
      </c>
      <c r="H140" s="51"/>
      <c r="I140" s="50"/>
      <c r="J140" s="50"/>
      <c r="K140" s="23"/>
    </row>
    <row r="141" ht="15.75" customHeight="1">
      <c r="B141" s="18" t="s">
        <v>205</v>
      </c>
      <c r="E141" s="54">
        <f>E140-F140</f>
        <v>-118696</v>
      </c>
      <c r="H141" s="51"/>
      <c r="I141" s="50"/>
      <c r="J141" s="50"/>
      <c r="K141" s="23"/>
    </row>
    <row r="142" ht="15.75" customHeight="1">
      <c r="B142" s="18" t="s">
        <v>206</v>
      </c>
      <c r="C142" s="18"/>
      <c r="D142" s="18"/>
      <c r="E142" s="18">
        <v>143000.0</v>
      </c>
      <c r="H142" s="51"/>
      <c r="I142" s="50"/>
      <c r="J142" s="50"/>
      <c r="K142" s="23"/>
    </row>
    <row r="143" ht="15.75" customHeight="1">
      <c r="B143" s="18" t="s">
        <v>207</v>
      </c>
      <c r="E143" s="54">
        <f>E142+E140</f>
        <v>1335584</v>
      </c>
      <c r="H143" s="51"/>
      <c r="I143" s="50"/>
      <c r="J143" s="50"/>
      <c r="K143" s="23"/>
    </row>
    <row r="144" ht="15.75" customHeight="1">
      <c r="B144" s="18" t="s">
        <v>208</v>
      </c>
      <c r="E144" s="54">
        <f>E143-F140</f>
        <v>24304</v>
      </c>
      <c r="H144" s="51"/>
      <c r="I144" s="50"/>
      <c r="J144" s="50"/>
      <c r="K144" s="23"/>
    </row>
    <row r="145" ht="15.75" customHeight="1">
      <c r="H145" s="51"/>
      <c r="I145" s="50"/>
      <c r="J145" s="50"/>
      <c r="K145" s="23"/>
    </row>
    <row r="146" ht="15.75" customHeight="1">
      <c r="B146" s="18" t="s">
        <v>202</v>
      </c>
      <c r="H146" s="51"/>
      <c r="I146" s="50"/>
      <c r="J146" s="50"/>
      <c r="K146" s="23"/>
    </row>
    <row r="147" ht="15.75" customHeight="1">
      <c r="B147" s="18" t="s">
        <v>209</v>
      </c>
      <c r="H147" s="51"/>
      <c r="I147" s="50"/>
      <c r="J147" s="50"/>
      <c r="K147" s="23"/>
    </row>
    <row r="148" ht="15.75" customHeight="1">
      <c r="B148" s="18" t="s">
        <v>210</v>
      </c>
      <c r="H148" s="51"/>
      <c r="I148" s="50"/>
      <c r="J148" s="50"/>
      <c r="K148" s="23"/>
    </row>
    <row r="149" ht="15.75" customHeight="1">
      <c r="B149" s="18" t="s">
        <v>211</v>
      </c>
      <c r="H149" s="51"/>
      <c r="I149" s="50"/>
      <c r="J149" s="50"/>
      <c r="K149" s="23"/>
    </row>
    <row r="150" ht="15.75" customHeight="1">
      <c r="B150" s="18" t="s">
        <v>212</v>
      </c>
      <c r="H150" s="51"/>
      <c r="I150" s="50"/>
      <c r="J150" s="50"/>
      <c r="K150" s="23"/>
    </row>
    <row r="151" ht="15.75" customHeight="1">
      <c r="B151" s="18" t="s">
        <v>213</v>
      </c>
      <c r="H151" s="51"/>
      <c r="I151" s="50"/>
      <c r="J151" s="50"/>
      <c r="K151" s="23"/>
    </row>
    <row r="152" ht="15.75" customHeight="1">
      <c r="B152" s="18" t="s">
        <v>202</v>
      </c>
      <c r="H152" s="51"/>
      <c r="I152" s="50"/>
      <c r="J152" s="50"/>
      <c r="K152" s="23"/>
    </row>
    <row r="153" ht="15.75" customHeight="1">
      <c r="B153" s="18" t="s">
        <v>214</v>
      </c>
      <c r="H153" s="51"/>
      <c r="I153" s="50"/>
      <c r="J153" s="50"/>
      <c r="K153" s="23"/>
    </row>
    <row r="154" ht="15.75" customHeight="1">
      <c r="B154" s="18" t="s">
        <v>215</v>
      </c>
      <c r="H154" s="51"/>
      <c r="I154" s="50"/>
      <c r="J154" s="50"/>
      <c r="K154" s="23"/>
    </row>
    <row r="155" ht="15.75" customHeight="1">
      <c r="B155" s="18" t="s">
        <v>216</v>
      </c>
      <c r="H155" s="51"/>
      <c r="I155" s="50"/>
      <c r="J155" s="50"/>
      <c r="K155" s="23"/>
    </row>
    <row r="156" ht="15.75" customHeight="1">
      <c r="H156" s="51"/>
      <c r="I156" s="50"/>
      <c r="J156" s="50"/>
      <c r="K156" s="23"/>
    </row>
    <row r="157" ht="15.75" customHeight="1">
      <c r="H157" s="51"/>
      <c r="I157" s="50"/>
      <c r="J157" s="50"/>
      <c r="K157" s="23"/>
    </row>
    <row r="158" ht="15.75" customHeight="1">
      <c r="H158" s="51"/>
      <c r="I158" s="50"/>
      <c r="J158" s="50"/>
      <c r="K158" s="23"/>
    </row>
    <row r="159" ht="15.75" customHeight="1">
      <c r="H159" s="51"/>
      <c r="I159" s="50"/>
      <c r="J159" s="50"/>
      <c r="K159" s="23"/>
    </row>
    <row r="160" ht="15.75" customHeight="1">
      <c r="H160" s="51"/>
      <c r="I160" s="50"/>
      <c r="J160" s="50"/>
      <c r="K160" s="23"/>
    </row>
    <row r="161" ht="15.75" customHeight="1">
      <c r="H161" s="51"/>
      <c r="I161" s="50"/>
      <c r="J161" s="50"/>
      <c r="K161" s="23"/>
    </row>
    <row r="162" ht="15.75" customHeight="1">
      <c r="H162" s="51"/>
      <c r="I162" s="50"/>
      <c r="J162" s="50"/>
      <c r="K162" s="23"/>
    </row>
    <row r="163" ht="15.75" customHeight="1">
      <c r="H163" s="51"/>
      <c r="I163" s="50"/>
      <c r="J163" s="50"/>
      <c r="K163" s="23"/>
    </row>
    <row r="164" ht="15.75" customHeight="1">
      <c r="H164" s="51"/>
      <c r="I164" s="50"/>
      <c r="J164" s="50"/>
      <c r="K164" s="23"/>
    </row>
    <row r="165" ht="15.75" customHeight="1">
      <c r="H165" s="51"/>
      <c r="I165" s="50"/>
      <c r="J165" s="50"/>
      <c r="K165" s="23"/>
    </row>
    <row r="166" ht="15.75" customHeight="1">
      <c r="H166" s="51"/>
      <c r="I166" s="50"/>
      <c r="J166" s="50"/>
      <c r="K166" s="23"/>
    </row>
    <row r="167" ht="15.75" customHeight="1">
      <c r="H167" s="51"/>
      <c r="I167" s="50"/>
      <c r="J167" s="50"/>
      <c r="K167" s="23"/>
    </row>
    <row r="168" ht="15.75" customHeight="1">
      <c r="H168" s="51"/>
      <c r="I168" s="50"/>
      <c r="J168" s="50"/>
      <c r="K168" s="23"/>
    </row>
    <row r="169" ht="15.75" customHeight="1">
      <c r="H169" s="51"/>
      <c r="I169" s="50"/>
      <c r="J169" s="50"/>
      <c r="K169" s="23"/>
    </row>
    <row r="170" ht="15.75" customHeight="1">
      <c r="H170" s="51"/>
      <c r="I170" s="50"/>
      <c r="J170" s="50"/>
      <c r="K170" s="23"/>
    </row>
    <row r="171" ht="15.75" customHeight="1">
      <c r="H171" s="51"/>
      <c r="I171" s="50"/>
      <c r="J171" s="50"/>
      <c r="K171" s="23"/>
    </row>
    <row r="172" ht="15.75" customHeight="1">
      <c r="H172" s="51"/>
      <c r="I172" s="50"/>
      <c r="J172" s="50"/>
      <c r="K172" s="23"/>
    </row>
    <row r="173" ht="15.75" customHeight="1">
      <c r="H173" s="51"/>
      <c r="I173" s="50"/>
      <c r="J173" s="50"/>
      <c r="K173" s="23"/>
    </row>
    <row r="174" ht="15.75" customHeight="1">
      <c r="H174" s="51"/>
      <c r="I174" s="50"/>
      <c r="J174" s="50"/>
      <c r="K174" s="23"/>
    </row>
    <row r="175" ht="15.75" customHeight="1">
      <c r="H175" s="51"/>
      <c r="I175" s="50"/>
      <c r="J175" s="50"/>
      <c r="K175" s="23"/>
    </row>
    <row r="176" ht="15.75" customHeight="1">
      <c r="H176" s="51"/>
      <c r="I176" s="50"/>
      <c r="J176" s="50"/>
      <c r="K176" s="23"/>
    </row>
    <row r="177" ht="15.75" customHeight="1">
      <c r="H177" s="51"/>
      <c r="I177" s="50"/>
      <c r="J177" s="50"/>
      <c r="K177" s="23"/>
    </row>
    <row r="178" ht="15.75" customHeight="1">
      <c r="H178" s="51"/>
      <c r="I178" s="50"/>
      <c r="J178" s="50"/>
      <c r="K178" s="23"/>
    </row>
    <row r="179" ht="15.75" customHeight="1">
      <c r="H179" s="51"/>
      <c r="I179" s="50"/>
      <c r="J179" s="50"/>
      <c r="K179" s="23"/>
    </row>
    <row r="180" ht="15.75" customHeight="1">
      <c r="H180" s="51"/>
      <c r="I180" s="50"/>
      <c r="J180" s="50"/>
      <c r="K180" s="23"/>
    </row>
    <row r="181" ht="15.75" customHeight="1">
      <c r="H181" s="51"/>
      <c r="I181" s="50"/>
      <c r="J181" s="50"/>
      <c r="K181" s="23"/>
    </row>
    <row r="182" ht="15.75" customHeight="1">
      <c r="H182" s="51"/>
      <c r="I182" s="50"/>
      <c r="J182" s="50"/>
      <c r="K182" s="23"/>
    </row>
    <row r="183" ht="15.75" customHeight="1">
      <c r="H183" s="51"/>
      <c r="I183" s="50"/>
      <c r="J183" s="50"/>
      <c r="K183" s="23"/>
    </row>
    <row r="184" ht="15.75" customHeight="1">
      <c r="H184" s="51"/>
      <c r="I184" s="50"/>
      <c r="J184" s="50"/>
      <c r="K184" s="23"/>
    </row>
    <row r="185" ht="15.75" customHeight="1">
      <c r="H185" s="51"/>
      <c r="I185" s="50"/>
      <c r="J185" s="50"/>
      <c r="K185" s="23"/>
    </row>
    <row r="186" ht="15.75" customHeight="1">
      <c r="H186" s="51"/>
      <c r="I186" s="50"/>
      <c r="J186" s="50"/>
      <c r="K186" s="23"/>
    </row>
    <row r="187" ht="15.75" customHeight="1">
      <c r="H187" s="51"/>
      <c r="I187" s="50"/>
      <c r="J187" s="50"/>
      <c r="K187" s="23"/>
    </row>
    <row r="188" ht="15.75" customHeight="1">
      <c r="H188" s="51"/>
      <c r="I188" s="50"/>
      <c r="J188" s="50"/>
      <c r="K188" s="23"/>
    </row>
    <row r="189" ht="15.75" customHeight="1">
      <c r="H189" s="51"/>
      <c r="I189" s="50"/>
      <c r="J189" s="50"/>
      <c r="K189" s="23"/>
    </row>
    <row r="190" ht="15.75" customHeight="1">
      <c r="H190" s="51"/>
      <c r="I190" s="50"/>
      <c r="J190" s="50"/>
      <c r="K190" s="23"/>
    </row>
    <row r="191" ht="15.75" customHeight="1">
      <c r="H191" s="51"/>
      <c r="I191" s="50"/>
      <c r="J191" s="50"/>
      <c r="K191" s="23"/>
    </row>
    <row r="192" ht="15.75" customHeight="1">
      <c r="H192" s="51"/>
      <c r="I192" s="50"/>
      <c r="J192" s="50"/>
      <c r="K192" s="23"/>
    </row>
    <row r="193" ht="15.75" customHeight="1">
      <c r="H193" s="51"/>
      <c r="I193" s="50"/>
      <c r="J193" s="50"/>
      <c r="K193" s="23"/>
    </row>
    <row r="194" ht="15.75" customHeight="1">
      <c r="H194" s="51"/>
      <c r="I194" s="50"/>
      <c r="J194" s="50"/>
      <c r="K194" s="23"/>
    </row>
    <row r="195" ht="15.75" customHeight="1">
      <c r="H195" s="51"/>
      <c r="I195" s="50"/>
      <c r="J195" s="50"/>
      <c r="K195" s="23"/>
    </row>
    <row r="196" ht="15.75" customHeight="1">
      <c r="H196" s="51"/>
      <c r="I196" s="50"/>
      <c r="J196" s="50"/>
      <c r="K196" s="23"/>
    </row>
    <row r="197" ht="15.75" customHeight="1">
      <c r="H197" s="51"/>
      <c r="I197" s="50"/>
      <c r="J197" s="50"/>
      <c r="K197" s="23"/>
    </row>
    <row r="198" ht="15.75" customHeight="1">
      <c r="H198" s="51"/>
      <c r="I198" s="50"/>
      <c r="J198" s="50"/>
      <c r="K198" s="23"/>
    </row>
    <row r="199" ht="15.75" customHeight="1">
      <c r="H199" s="51"/>
      <c r="I199" s="50"/>
      <c r="J199" s="50"/>
      <c r="K199" s="23"/>
    </row>
    <row r="200" ht="15.75" customHeight="1">
      <c r="H200" s="51"/>
      <c r="I200" s="50"/>
      <c r="J200" s="50"/>
      <c r="K200" s="23"/>
    </row>
    <row r="201" ht="15.75" customHeight="1">
      <c r="H201" s="51"/>
      <c r="I201" s="50"/>
      <c r="J201" s="50"/>
      <c r="K201" s="23"/>
    </row>
    <row r="202" ht="15.75" customHeight="1">
      <c r="H202" s="51"/>
      <c r="I202" s="50"/>
      <c r="J202" s="50"/>
      <c r="K202" s="23"/>
    </row>
    <row r="203" ht="15.75" customHeight="1">
      <c r="H203" s="51"/>
      <c r="I203" s="50"/>
      <c r="J203" s="50"/>
      <c r="K203" s="23"/>
    </row>
    <row r="204" ht="15.75" customHeight="1">
      <c r="H204" s="51"/>
      <c r="I204" s="50"/>
      <c r="J204" s="50"/>
      <c r="K204" s="23"/>
    </row>
    <row r="205" ht="15.75" customHeight="1">
      <c r="H205" s="51"/>
      <c r="I205" s="50"/>
      <c r="J205" s="50"/>
      <c r="K205" s="23"/>
    </row>
    <row r="206" ht="15.75" customHeight="1">
      <c r="H206" s="51"/>
      <c r="I206" s="50"/>
      <c r="J206" s="50"/>
      <c r="K206" s="23"/>
    </row>
    <row r="207" ht="15.75" customHeight="1">
      <c r="H207" s="51"/>
      <c r="I207" s="50"/>
      <c r="J207" s="50"/>
      <c r="K207" s="23"/>
    </row>
    <row r="208" ht="15.75" customHeight="1">
      <c r="H208" s="51"/>
      <c r="I208" s="50"/>
      <c r="J208" s="50"/>
      <c r="K208" s="23"/>
    </row>
    <row r="209" ht="15.75" customHeight="1">
      <c r="H209" s="51"/>
      <c r="I209" s="50"/>
      <c r="J209" s="50"/>
      <c r="K209" s="23"/>
    </row>
    <row r="210" ht="15.75" customHeight="1">
      <c r="H210" s="51"/>
      <c r="I210" s="50"/>
      <c r="J210" s="50"/>
      <c r="K210" s="23"/>
    </row>
    <row r="211" ht="15.75" customHeight="1">
      <c r="H211" s="51"/>
      <c r="I211" s="50"/>
      <c r="J211" s="50"/>
      <c r="K211" s="23"/>
    </row>
    <row r="212" ht="15.75" customHeight="1">
      <c r="H212" s="51"/>
      <c r="I212" s="50"/>
      <c r="J212" s="50"/>
      <c r="K212" s="23"/>
    </row>
    <row r="213" ht="15.75" customHeight="1">
      <c r="H213" s="51"/>
      <c r="I213" s="50"/>
      <c r="J213" s="50"/>
      <c r="K213" s="23"/>
    </row>
    <row r="214" ht="15.75" customHeight="1">
      <c r="H214" s="51"/>
      <c r="I214" s="50"/>
      <c r="J214" s="50"/>
      <c r="K214" s="23"/>
    </row>
    <row r="215" ht="15.75" customHeight="1">
      <c r="H215" s="51"/>
      <c r="I215" s="50"/>
      <c r="J215" s="50"/>
      <c r="K215" s="23"/>
    </row>
    <row r="216" ht="15.75" customHeight="1">
      <c r="H216" s="51"/>
      <c r="I216" s="50"/>
      <c r="J216" s="50"/>
      <c r="K216" s="23"/>
    </row>
    <row r="217" ht="15.75" customHeight="1">
      <c r="H217" s="51"/>
      <c r="I217" s="50"/>
      <c r="J217" s="50"/>
      <c r="K217" s="23"/>
    </row>
    <row r="218" ht="15.75" customHeight="1">
      <c r="H218" s="51"/>
      <c r="I218" s="50"/>
      <c r="J218" s="50"/>
      <c r="K218" s="23"/>
    </row>
    <row r="219" ht="15.75" customHeight="1">
      <c r="H219" s="51"/>
      <c r="I219" s="50"/>
      <c r="J219" s="50"/>
      <c r="K219" s="23"/>
    </row>
    <row r="220" ht="15.75" customHeight="1">
      <c r="H220" s="51"/>
      <c r="I220" s="50"/>
      <c r="J220" s="50"/>
      <c r="K220" s="23"/>
    </row>
    <row r="221" ht="15.75" customHeight="1">
      <c r="H221" s="51"/>
      <c r="I221" s="50"/>
      <c r="J221" s="50"/>
      <c r="K221" s="23"/>
    </row>
    <row r="222" ht="15.75" customHeight="1">
      <c r="H222" s="51"/>
      <c r="I222" s="50"/>
      <c r="J222" s="50"/>
      <c r="K222" s="23"/>
    </row>
    <row r="223" ht="15.75" customHeight="1">
      <c r="H223" s="51"/>
      <c r="I223" s="50"/>
      <c r="J223" s="50"/>
      <c r="K223" s="23"/>
    </row>
    <row r="224" ht="15.75" customHeight="1">
      <c r="H224" s="51"/>
      <c r="I224" s="50"/>
      <c r="J224" s="50"/>
      <c r="K224" s="23"/>
    </row>
    <row r="225" ht="15.75" customHeight="1">
      <c r="H225" s="51"/>
      <c r="I225" s="50"/>
      <c r="J225" s="50"/>
      <c r="K225" s="23"/>
    </row>
    <row r="226" ht="15.75" customHeight="1">
      <c r="H226" s="51"/>
      <c r="I226" s="50"/>
      <c r="J226" s="50"/>
      <c r="K226" s="23"/>
    </row>
    <row r="227" ht="15.75" customHeight="1">
      <c r="H227" s="51"/>
      <c r="I227" s="50"/>
      <c r="J227" s="50"/>
      <c r="K227" s="23"/>
    </row>
    <row r="228" ht="15.75" customHeight="1">
      <c r="H228" s="51"/>
      <c r="I228" s="50"/>
      <c r="J228" s="50"/>
      <c r="K228" s="23"/>
    </row>
    <row r="229" ht="15.75" customHeight="1">
      <c r="H229" s="51"/>
      <c r="I229" s="50"/>
      <c r="J229" s="50"/>
      <c r="K229" s="23"/>
    </row>
    <row r="230" ht="15.75" customHeight="1">
      <c r="H230" s="51"/>
      <c r="I230" s="50"/>
      <c r="J230" s="50"/>
      <c r="K230" s="23"/>
    </row>
    <row r="231" ht="15.75" customHeight="1">
      <c r="H231" s="51"/>
      <c r="I231" s="50"/>
      <c r="J231" s="50"/>
      <c r="K231" s="23"/>
    </row>
    <row r="232" ht="15.75" customHeight="1">
      <c r="H232" s="51"/>
      <c r="I232" s="50"/>
      <c r="J232" s="50"/>
      <c r="K232" s="23"/>
    </row>
    <row r="233" ht="15.75" customHeight="1">
      <c r="H233" s="51"/>
      <c r="I233" s="50"/>
      <c r="J233" s="50"/>
      <c r="K233" s="23"/>
    </row>
    <row r="234" ht="15.75" customHeight="1">
      <c r="H234" s="51"/>
      <c r="I234" s="50"/>
      <c r="J234" s="50"/>
      <c r="K234" s="23"/>
    </row>
    <row r="235" ht="15.75" customHeight="1">
      <c r="H235" s="51"/>
      <c r="I235" s="50"/>
      <c r="J235" s="50"/>
      <c r="K235" s="23"/>
    </row>
    <row r="236" ht="15.75" customHeight="1">
      <c r="H236" s="51"/>
      <c r="I236" s="50"/>
      <c r="J236" s="50"/>
      <c r="K236" s="23"/>
    </row>
    <row r="237" ht="15.75" customHeight="1">
      <c r="H237" s="51"/>
      <c r="I237" s="50"/>
      <c r="J237" s="50"/>
      <c r="K237" s="23"/>
    </row>
    <row r="238" ht="15.75" customHeight="1">
      <c r="H238" s="51"/>
      <c r="I238" s="50"/>
      <c r="J238" s="50"/>
      <c r="K238" s="23"/>
    </row>
    <row r="239" ht="15.75" customHeight="1">
      <c r="H239" s="51"/>
      <c r="I239" s="50"/>
      <c r="J239" s="50"/>
      <c r="K239" s="23"/>
    </row>
    <row r="240" ht="15.75" customHeight="1">
      <c r="H240" s="51"/>
      <c r="I240" s="50"/>
      <c r="J240" s="50"/>
      <c r="K240" s="23"/>
    </row>
    <row r="241" ht="15.75" customHeight="1">
      <c r="H241" s="51"/>
      <c r="I241" s="50"/>
      <c r="J241" s="50"/>
      <c r="K241" s="23"/>
    </row>
    <row r="242" ht="15.75" customHeight="1">
      <c r="H242" s="51"/>
      <c r="I242" s="50"/>
      <c r="J242" s="50"/>
      <c r="K242" s="23"/>
    </row>
    <row r="243" ht="15.75" customHeight="1">
      <c r="H243" s="51"/>
      <c r="I243" s="50"/>
      <c r="J243" s="50"/>
      <c r="K243" s="23"/>
    </row>
    <row r="244" ht="15.75" customHeight="1">
      <c r="H244" s="51"/>
      <c r="I244" s="50"/>
      <c r="J244" s="50"/>
      <c r="K244" s="23"/>
    </row>
    <row r="245" ht="15.75" customHeight="1">
      <c r="H245" s="51"/>
      <c r="I245" s="50"/>
      <c r="J245" s="50"/>
      <c r="K245" s="23"/>
    </row>
    <row r="246" ht="15.75" customHeight="1">
      <c r="H246" s="51"/>
      <c r="I246" s="50"/>
      <c r="J246" s="50"/>
      <c r="K246" s="23"/>
    </row>
    <row r="247" ht="15.75" customHeight="1">
      <c r="H247" s="51"/>
      <c r="I247" s="50"/>
      <c r="J247" s="50"/>
      <c r="K247" s="23"/>
    </row>
    <row r="248" ht="15.75" customHeight="1">
      <c r="H248" s="51"/>
      <c r="I248" s="50"/>
      <c r="J248" s="50"/>
      <c r="K248" s="23"/>
    </row>
    <row r="249" ht="15.75" customHeight="1">
      <c r="H249" s="51"/>
      <c r="I249" s="50"/>
      <c r="J249" s="50"/>
      <c r="K249" s="23"/>
    </row>
    <row r="250" ht="15.75" customHeight="1">
      <c r="H250" s="51"/>
      <c r="I250" s="50"/>
      <c r="J250" s="50"/>
      <c r="K250" s="23"/>
    </row>
    <row r="251" ht="15.75" customHeight="1">
      <c r="H251" s="51"/>
      <c r="I251" s="50"/>
      <c r="J251" s="50"/>
      <c r="K251" s="23"/>
    </row>
    <row r="252" ht="15.75" customHeight="1">
      <c r="H252" s="51"/>
      <c r="I252" s="50"/>
      <c r="J252" s="50"/>
      <c r="K252" s="23"/>
    </row>
    <row r="253" ht="15.75" customHeight="1">
      <c r="H253" s="51"/>
      <c r="I253" s="50"/>
      <c r="J253" s="50"/>
      <c r="K253" s="23"/>
    </row>
    <row r="254" ht="15.75" customHeight="1">
      <c r="H254" s="51"/>
      <c r="I254" s="50"/>
      <c r="J254" s="50"/>
      <c r="K254" s="23"/>
    </row>
    <row r="255" ht="15.75" customHeight="1">
      <c r="H255" s="51"/>
      <c r="I255" s="50"/>
      <c r="J255" s="50"/>
      <c r="K255" s="23"/>
    </row>
    <row r="256" ht="15.75" customHeight="1">
      <c r="H256" s="51"/>
      <c r="I256" s="50"/>
      <c r="J256" s="50"/>
      <c r="K256" s="23"/>
    </row>
    <row r="257" ht="15.75" customHeight="1">
      <c r="H257" s="51"/>
      <c r="I257" s="50"/>
      <c r="J257" s="50"/>
      <c r="K257" s="23"/>
    </row>
    <row r="258" ht="15.75" customHeight="1">
      <c r="H258" s="51"/>
      <c r="I258" s="50"/>
      <c r="J258" s="50"/>
      <c r="K258" s="23"/>
    </row>
    <row r="259" ht="15.75" customHeight="1">
      <c r="H259" s="51"/>
      <c r="I259" s="50"/>
      <c r="J259" s="50"/>
      <c r="K259" s="23"/>
    </row>
    <row r="260" ht="15.75" customHeight="1">
      <c r="H260" s="51"/>
      <c r="I260" s="50"/>
      <c r="J260" s="50"/>
      <c r="K260" s="23"/>
    </row>
    <row r="261" ht="15.75" customHeight="1">
      <c r="H261" s="51"/>
      <c r="I261" s="50"/>
      <c r="J261" s="50"/>
      <c r="K261" s="23"/>
    </row>
    <row r="262" ht="15.75" customHeight="1">
      <c r="H262" s="51"/>
      <c r="I262" s="50"/>
      <c r="J262" s="50"/>
      <c r="K262" s="23"/>
    </row>
    <row r="263" ht="15.75" customHeight="1">
      <c r="H263" s="51"/>
      <c r="I263" s="50"/>
      <c r="J263" s="50"/>
      <c r="K263" s="23"/>
    </row>
    <row r="264" ht="15.75" customHeight="1">
      <c r="H264" s="51"/>
      <c r="I264" s="50"/>
      <c r="J264" s="50"/>
      <c r="K264" s="23"/>
    </row>
    <row r="265" ht="15.75" customHeight="1">
      <c r="H265" s="51"/>
      <c r="I265" s="50"/>
      <c r="J265" s="50"/>
      <c r="K265" s="23"/>
    </row>
    <row r="266" ht="15.75" customHeight="1">
      <c r="H266" s="51"/>
      <c r="I266" s="50"/>
      <c r="J266" s="50"/>
      <c r="K266" s="23"/>
    </row>
    <row r="267" ht="15.75" customHeight="1">
      <c r="H267" s="51"/>
      <c r="I267" s="50"/>
      <c r="J267" s="50"/>
      <c r="K267" s="23"/>
    </row>
    <row r="268" ht="15.75" customHeight="1">
      <c r="H268" s="51"/>
      <c r="I268" s="50"/>
      <c r="J268" s="50"/>
      <c r="K268" s="23"/>
    </row>
    <row r="269" ht="15.75" customHeight="1">
      <c r="H269" s="51"/>
      <c r="I269" s="50"/>
      <c r="J269" s="50"/>
      <c r="K269" s="23"/>
    </row>
    <row r="270" ht="15.75" customHeight="1">
      <c r="H270" s="51"/>
      <c r="I270" s="50"/>
      <c r="J270" s="50"/>
      <c r="K270" s="23"/>
    </row>
    <row r="271" ht="15.75" customHeight="1">
      <c r="H271" s="51"/>
      <c r="I271" s="50"/>
      <c r="J271" s="50"/>
      <c r="K271" s="23"/>
    </row>
    <row r="272" ht="15.75" customHeight="1">
      <c r="H272" s="51"/>
      <c r="I272" s="50"/>
      <c r="J272" s="50"/>
      <c r="K272" s="23"/>
    </row>
    <row r="273" ht="15.75" customHeight="1">
      <c r="H273" s="51"/>
      <c r="I273" s="50"/>
      <c r="J273" s="50"/>
      <c r="K273" s="23"/>
    </row>
    <row r="274" ht="15.75" customHeight="1">
      <c r="H274" s="51"/>
      <c r="I274" s="50"/>
      <c r="J274" s="50"/>
      <c r="K274" s="23"/>
    </row>
    <row r="275" ht="15.75" customHeight="1">
      <c r="H275" s="51"/>
      <c r="I275" s="50"/>
      <c r="J275" s="50"/>
      <c r="K275" s="23"/>
    </row>
    <row r="276" ht="15.75" customHeight="1">
      <c r="H276" s="51"/>
      <c r="I276" s="50"/>
      <c r="J276" s="50"/>
      <c r="K276" s="23"/>
    </row>
    <row r="277" ht="15.75" customHeight="1">
      <c r="H277" s="51"/>
      <c r="I277" s="50"/>
      <c r="J277" s="50"/>
      <c r="K277" s="23"/>
    </row>
    <row r="278" ht="15.75" customHeight="1">
      <c r="H278" s="51"/>
      <c r="I278" s="50"/>
      <c r="J278" s="50"/>
      <c r="K278" s="23"/>
    </row>
    <row r="279" ht="15.75" customHeight="1">
      <c r="H279" s="51"/>
      <c r="I279" s="50"/>
      <c r="J279" s="50"/>
      <c r="K279" s="23"/>
    </row>
    <row r="280" ht="15.75" customHeight="1">
      <c r="H280" s="51"/>
      <c r="I280" s="50"/>
      <c r="J280" s="50"/>
      <c r="K280" s="23"/>
    </row>
    <row r="281" ht="15.75" customHeight="1">
      <c r="H281" s="51"/>
      <c r="I281" s="50"/>
      <c r="J281" s="50"/>
      <c r="K281" s="23"/>
    </row>
    <row r="282" ht="15.75" customHeight="1">
      <c r="H282" s="51"/>
      <c r="I282" s="50"/>
      <c r="J282" s="50"/>
      <c r="K282" s="23"/>
    </row>
    <row r="283" ht="15.75" customHeight="1">
      <c r="H283" s="51"/>
      <c r="I283" s="50"/>
      <c r="J283" s="50"/>
      <c r="K283" s="23"/>
    </row>
    <row r="284" ht="15.75" customHeight="1">
      <c r="H284" s="51"/>
      <c r="I284" s="50"/>
      <c r="J284" s="50"/>
      <c r="K284" s="23"/>
    </row>
    <row r="285" ht="15.75" customHeight="1">
      <c r="H285" s="51"/>
      <c r="I285" s="50"/>
      <c r="J285" s="50"/>
      <c r="K285" s="23"/>
    </row>
    <row r="286" ht="15.75" customHeight="1">
      <c r="H286" s="51"/>
      <c r="I286" s="50"/>
      <c r="J286" s="50"/>
      <c r="K286" s="23"/>
    </row>
    <row r="287" ht="15.75" customHeight="1">
      <c r="H287" s="51"/>
      <c r="I287" s="50"/>
      <c r="J287" s="50"/>
      <c r="K287" s="23"/>
    </row>
    <row r="288" ht="15.75" customHeight="1">
      <c r="H288" s="51"/>
      <c r="I288" s="50"/>
      <c r="J288" s="50"/>
      <c r="K288" s="23"/>
    </row>
    <row r="289" ht="15.75" customHeight="1">
      <c r="H289" s="51"/>
      <c r="I289" s="50"/>
      <c r="J289" s="50"/>
      <c r="K289" s="23"/>
    </row>
    <row r="290" ht="15.75" customHeight="1">
      <c r="H290" s="51"/>
      <c r="I290" s="50"/>
      <c r="J290" s="50"/>
      <c r="K290" s="23"/>
    </row>
    <row r="291" ht="15.75" customHeight="1">
      <c r="H291" s="51"/>
      <c r="I291" s="50"/>
      <c r="J291" s="50"/>
      <c r="K291" s="23"/>
    </row>
    <row r="292" ht="15.75" customHeight="1">
      <c r="H292" s="51"/>
      <c r="I292" s="50"/>
      <c r="J292" s="50"/>
      <c r="K292" s="23"/>
    </row>
    <row r="293" ht="15.75" customHeight="1">
      <c r="H293" s="51"/>
      <c r="I293" s="50"/>
      <c r="J293" s="50"/>
      <c r="K293" s="23"/>
    </row>
    <row r="294" ht="15.75" customHeight="1">
      <c r="H294" s="51"/>
      <c r="I294" s="50"/>
      <c r="J294" s="50"/>
      <c r="K294" s="23"/>
    </row>
    <row r="295" ht="15.75" customHeight="1">
      <c r="H295" s="51"/>
      <c r="I295" s="50"/>
      <c r="J295" s="50"/>
      <c r="K295" s="23"/>
    </row>
    <row r="296" ht="15.75" customHeight="1">
      <c r="H296" s="51"/>
      <c r="I296" s="50"/>
      <c r="J296" s="50"/>
      <c r="K296" s="23"/>
    </row>
    <row r="297" ht="15.75" customHeight="1">
      <c r="H297" s="51"/>
      <c r="I297" s="50"/>
      <c r="J297" s="50"/>
      <c r="K297" s="23"/>
    </row>
    <row r="298" ht="15.75" customHeight="1">
      <c r="H298" s="51"/>
      <c r="I298" s="50"/>
      <c r="J298" s="50"/>
      <c r="K298" s="23"/>
    </row>
    <row r="299" ht="15.75" customHeight="1">
      <c r="H299" s="51"/>
      <c r="I299" s="50"/>
      <c r="J299" s="50"/>
      <c r="K299" s="23"/>
    </row>
    <row r="300" ht="15.75" customHeight="1">
      <c r="H300" s="51"/>
      <c r="I300" s="50"/>
      <c r="J300" s="50"/>
      <c r="K300" s="23"/>
    </row>
    <row r="301" ht="15.75" customHeight="1">
      <c r="H301" s="51"/>
      <c r="I301" s="50"/>
      <c r="J301" s="50"/>
      <c r="K301" s="23"/>
    </row>
    <row r="302" ht="15.75" customHeight="1">
      <c r="H302" s="51"/>
      <c r="I302" s="50"/>
      <c r="J302" s="50"/>
      <c r="K302" s="23"/>
    </row>
    <row r="303" ht="15.75" customHeight="1">
      <c r="H303" s="51"/>
      <c r="I303" s="50"/>
      <c r="J303" s="50"/>
      <c r="K303" s="23"/>
    </row>
    <row r="304" ht="15.75" customHeight="1">
      <c r="H304" s="51"/>
      <c r="I304" s="50"/>
      <c r="J304" s="50"/>
      <c r="K304" s="23"/>
    </row>
    <row r="305" ht="15.75" customHeight="1">
      <c r="H305" s="51"/>
      <c r="I305" s="50"/>
      <c r="J305" s="50"/>
      <c r="K305" s="23"/>
    </row>
    <row r="306" ht="15.75" customHeight="1">
      <c r="H306" s="51"/>
      <c r="I306" s="50"/>
      <c r="J306" s="50"/>
      <c r="K306" s="23"/>
    </row>
    <row r="307" ht="15.75" customHeight="1">
      <c r="H307" s="51"/>
      <c r="I307" s="50"/>
      <c r="J307" s="50"/>
      <c r="K307" s="23"/>
    </row>
    <row r="308" ht="15.75" customHeight="1">
      <c r="H308" s="51"/>
      <c r="I308" s="50"/>
      <c r="J308" s="50"/>
      <c r="K308" s="23"/>
    </row>
    <row r="309" ht="15.75" customHeight="1">
      <c r="H309" s="51"/>
      <c r="I309" s="50"/>
      <c r="J309" s="50"/>
      <c r="K309" s="23"/>
    </row>
    <row r="310" ht="15.75" customHeight="1">
      <c r="H310" s="51"/>
      <c r="I310" s="50"/>
      <c r="J310" s="50"/>
      <c r="K310" s="23"/>
    </row>
    <row r="311" ht="15.75" customHeight="1">
      <c r="H311" s="51"/>
      <c r="I311" s="50"/>
      <c r="J311" s="50"/>
      <c r="K311" s="23"/>
    </row>
    <row r="312" ht="15.75" customHeight="1">
      <c r="H312" s="51"/>
      <c r="I312" s="50"/>
      <c r="J312" s="50"/>
      <c r="K312" s="23"/>
    </row>
    <row r="313" ht="15.75" customHeight="1">
      <c r="H313" s="51"/>
      <c r="I313" s="50"/>
      <c r="J313" s="50"/>
      <c r="K313" s="23"/>
    </row>
    <row r="314" ht="15.75" customHeight="1">
      <c r="H314" s="51"/>
      <c r="I314" s="50"/>
      <c r="J314" s="50"/>
      <c r="K314" s="23"/>
    </row>
    <row r="315" ht="15.75" customHeight="1">
      <c r="H315" s="51"/>
      <c r="I315" s="50"/>
      <c r="J315" s="50"/>
      <c r="K315" s="23"/>
    </row>
    <row r="316" ht="15.75" customHeight="1">
      <c r="H316" s="51"/>
      <c r="I316" s="50"/>
      <c r="J316" s="50"/>
      <c r="K316" s="23"/>
    </row>
    <row r="317" ht="15.75" customHeight="1">
      <c r="H317" s="51"/>
      <c r="I317" s="50"/>
      <c r="J317" s="50"/>
      <c r="K317" s="23"/>
    </row>
    <row r="318" ht="15.75" customHeight="1">
      <c r="H318" s="51"/>
      <c r="I318" s="50"/>
      <c r="J318" s="50"/>
      <c r="K318" s="23"/>
    </row>
    <row r="319" ht="15.75" customHeight="1">
      <c r="H319" s="51"/>
      <c r="I319" s="50"/>
      <c r="J319" s="50"/>
      <c r="K319" s="23"/>
    </row>
    <row r="320" ht="15.75" customHeight="1">
      <c r="H320" s="51"/>
      <c r="I320" s="50"/>
      <c r="J320" s="50"/>
      <c r="K320" s="23"/>
    </row>
    <row r="321" ht="15.75" customHeight="1">
      <c r="H321" s="51"/>
      <c r="I321" s="50"/>
      <c r="J321" s="50"/>
      <c r="K321" s="23"/>
    </row>
    <row r="322" ht="15.75" customHeight="1">
      <c r="H322" s="51"/>
      <c r="I322" s="50"/>
      <c r="J322" s="50"/>
      <c r="K322" s="23"/>
    </row>
    <row r="323" ht="15.75" customHeight="1">
      <c r="H323" s="51"/>
      <c r="I323" s="50"/>
      <c r="J323" s="50"/>
      <c r="K323" s="23"/>
    </row>
    <row r="324" ht="15.75" customHeight="1">
      <c r="H324" s="51"/>
      <c r="I324" s="50"/>
      <c r="J324" s="50"/>
      <c r="K324" s="23"/>
    </row>
    <row r="325" ht="15.75" customHeight="1">
      <c r="H325" s="51"/>
      <c r="I325" s="50"/>
      <c r="J325" s="50"/>
      <c r="K325" s="23"/>
    </row>
    <row r="326" ht="15.75" customHeight="1">
      <c r="H326" s="51"/>
      <c r="I326" s="50"/>
      <c r="J326" s="50"/>
      <c r="K326" s="23"/>
    </row>
    <row r="327" ht="15.75" customHeight="1">
      <c r="H327" s="51"/>
      <c r="I327" s="50"/>
      <c r="J327" s="50"/>
      <c r="K327" s="23"/>
    </row>
    <row r="328" ht="15.75" customHeight="1">
      <c r="H328" s="51"/>
      <c r="I328" s="50"/>
      <c r="J328" s="50"/>
      <c r="K328" s="23"/>
    </row>
    <row r="329" ht="15.75" customHeight="1">
      <c r="H329" s="51"/>
      <c r="I329" s="50"/>
      <c r="J329" s="50"/>
      <c r="K329" s="23"/>
    </row>
    <row r="330" ht="15.75" customHeight="1">
      <c r="H330" s="51"/>
      <c r="I330" s="50"/>
      <c r="J330" s="50"/>
      <c r="K330" s="23"/>
    </row>
    <row r="331" ht="15.75" customHeight="1">
      <c r="H331" s="51"/>
      <c r="I331" s="50"/>
      <c r="J331" s="50"/>
      <c r="K331" s="23"/>
    </row>
    <row r="332" ht="15.75" customHeight="1">
      <c r="H332" s="51"/>
      <c r="I332" s="50"/>
      <c r="J332" s="50"/>
      <c r="K332" s="23"/>
    </row>
    <row r="333" ht="15.75" customHeight="1">
      <c r="H333" s="51"/>
      <c r="I333" s="50"/>
      <c r="J333" s="50"/>
      <c r="K333" s="23"/>
    </row>
    <row r="334" ht="15.75" customHeight="1">
      <c r="H334" s="51"/>
      <c r="I334" s="50"/>
      <c r="J334" s="50"/>
      <c r="K334" s="23"/>
    </row>
    <row r="335" ht="15.75" customHeight="1">
      <c r="H335" s="51"/>
      <c r="I335" s="50"/>
      <c r="J335" s="50"/>
      <c r="K335" s="23"/>
    </row>
    <row r="336" ht="15.75" customHeight="1">
      <c r="H336" s="51"/>
      <c r="I336" s="50"/>
      <c r="J336" s="50"/>
      <c r="K336" s="23"/>
    </row>
    <row r="337" ht="15.75" customHeight="1">
      <c r="H337" s="51"/>
      <c r="I337" s="50"/>
      <c r="J337" s="50"/>
      <c r="K337" s="23"/>
    </row>
    <row r="338" ht="15.75" customHeight="1">
      <c r="H338" s="51"/>
      <c r="I338" s="50"/>
      <c r="J338" s="50"/>
      <c r="K338" s="23"/>
    </row>
    <row r="339" ht="15.75" customHeight="1">
      <c r="H339" s="51"/>
      <c r="I339" s="50"/>
      <c r="J339" s="50"/>
      <c r="K339" s="23"/>
    </row>
    <row r="340" ht="15.75" customHeight="1">
      <c r="H340" s="51"/>
      <c r="I340" s="50"/>
      <c r="J340" s="50"/>
      <c r="K340" s="23"/>
    </row>
    <row r="341" ht="15.75" customHeight="1">
      <c r="H341" s="51"/>
      <c r="I341" s="50"/>
      <c r="J341" s="50"/>
      <c r="K341" s="23"/>
    </row>
    <row r="342" ht="15.75" customHeight="1">
      <c r="H342" s="51"/>
      <c r="I342" s="50"/>
      <c r="J342" s="50"/>
      <c r="K342" s="23"/>
    </row>
    <row r="343" ht="15.75" customHeight="1">
      <c r="H343" s="51"/>
      <c r="I343" s="50"/>
      <c r="J343" s="50"/>
      <c r="K343" s="23"/>
    </row>
    <row r="344" ht="15.75" customHeight="1">
      <c r="H344" s="51"/>
      <c r="I344" s="50"/>
      <c r="J344" s="50"/>
      <c r="K344" s="23"/>
    </row>
    <row r="345" ht="15.75" customHeight="1">
      <c r="H345" s="51"/>
      <c r="I345" s="50"/>
      <c r="J345" s="50"/>
      <c r="K345" s="23"/>
    </row>
    <row r="346" ht="15.75" customHeight="1">
      <c r="H346" s="51"/>
      <c r="I346" s="50"/>
      <c r="J346" s="50"/>
      <c r="K346" s="23"/>
    </row>
    <row r="347" ht="15.75" customHeight="1">
      <c r="H347" s="51"/>
      <c r="I347" s="50"/>
      <c r="J347" s="50"/>
      <c r="K347" s="23"/>
    </row>
    <row r="348" ht="15.75" customHeight="1">
      <c r="H348" s="51"/>
      <c r="I348" s="50"/>
      <c r="J348" s="50"/>
      <c r="K348" s="23"/>
    </row>
    <row r="349" ht="15.75" customHeight="1">
      <c r="H349" s="51"/>
      <c r="I349" s="50"/>
      <c r="J349" s="50"/>
      <c r="K349" s="23"/>
    </row>
    <row r="350" ht="15.75" customHeight="1">
      <c r="H350" s="51"/>
      <c r="I350" s="50"/>
      <c r="J350" s="50"/>
      <c r="K350" s="23"/>
    </row>
    <row r="351" ht="15.75" customHeight="1">
      <c r="H351" s="51"/>
      <c r="I351" s="50"/>
      <c r="J351" s="50"/>
      <c r="K351" s="23"/>
    </row>
    <row r="352" ht="15.75" customHeight="1">
      <c r="H352" s="51"/>
      <c r="I352" s="50"/>
      <c r="J352" s="50"/>
      <c r="K352" s="23"/>
    </row>
    <row r="353" ht="15.75" customHeight="1">
      <c r="H353" s="51"/>
      <c r="I353" s="50"/>
      <c r="J353" s="50"/>
      <c r="K353" s="23"/>
    </row>
    <row r="354" ht="15.75" customHeight="1">
      <c r="H354" s="51"/>
      <c r="I354" s="50"/>
      <c r="J354" s="50"/>
      <c r="K354" s="23"/>
    </row>
    <row r="355" ht="15.75" customHeight="1">
      <c r="H355" s="51"/>
      <c r="I355" s="50"/>
      <c r="J355" s="50"/>
      <c r="K355" s="23"/>
    </row>
    <row r="356" ht="15.75" customHeight="1">
      <c r="H356" s="51"/>
      <c r="I356" s="50"/>
      <c r="J356" s="50"/>
      <c r="K356" s="23"/>
    </row>
    <row r="357" ht="15.75" customHeight="1">
      <c r="H357" s="51"/>
      <c r="I357" s="50"/>
      <c r="J357" s="50"/>
      <c r="K357" s="23"/>
    </row>
    <row r="358" ht="15.75" customHeight="1">
      <c r="H358" s="51"/>
      <c r="I358" s="50"/>
      <c r="J358" s="50"/>
      <c r="K358" s="23"/>
    </row>
    <row r="359" ht="15.75" customHeight="1">
      <c r="H359" s="51"/>
      <c r="I359" s="50"/>
      <c r="J359" s="50"/>
      <c r="K359" s="23"/>
    </row>
    <row r="360" ht="15.75" customHeight="1">
      <c r="H360" s="51"/>
      <c r="I360" s="50"/>
      <c r="J360" s="50"/>
      <c r="K360" s="23"/>
    </row>
    <row r="361" ht="15.75" customHeight="1">
      <c r="H361" s="51"/>
      <c r="I361" s="50"/>
      <c r="J361" s="50"/>
      <c r="K361" s="23"/>
    </row>
    <row r="362" ht="15.75" customHeight="1">
      <c r="H362" s="51"/>
      <c r="I362" s="50"/>
      <c r="J362" s="50"/>
      <c r="K362" s="23"/>
    </row>
    <row r="363" ht="15.75" customHeight="1">
      <c r="H363" s="51"/>
      <c r="I363" s="50"/>
      <c r="J363" s="50"/>
      <c r="K363" s="23"/>
    </row>
    <row r="364" ht="15.75" customHeight="1">
      <c r="H364" s="51"/>
      <c r="I364" s="50"/>
      <c r="J364" s="50"/>
      <c r="K364" s="23"/>
    </row>
    <row r="365" ht="15.75" customHeight="1">
      <c r="H365" s="51"/>
      <c r="I365" s="50"/>
      <c r="J365" s="50"/>
      <c r="K365" s="23"/>
    </row>
    <row r="366" ht="15.75" customHeight="1">
      <c r="H366" s="51"/>
      <c r="I366" s="50"/>
      <c r="J366" s="50"/>
      <c r="K366" s="23"/>
    </row>
    <row r="367" ht="15.75" customHeight="1">
      <c r="H367" s="51"/>
      <c r="I367" s="50"/>
      <c r="J367" s="50"/>
      <c r="K367" s="23"/>
    </row>
    <row r="368" ht="15.75" customHeight="1">
      <c r="H368" s="51"/>
      <c r="I368" s="50"/>
      <c r="J368" s="50"/>
      <c r="K368" s="23"/>
    </row>
    <row r="369" ht="15.75" customHeight="1">
      <c r="H369" s="51"/>
      <c r="I369" s="50"/>
      <c r="J369" s="50"/>
      <c r="K369" s="23"/>
    </row>
    <row r="370" ht="15.75" customHeight="1">
      <c r="H370" s="51"/>
      <c r="I370" s="50"/>
      <c r="J370" s="50"/>
      <c r="K370" s="23"/>
    </row>
    <row r="371" ht="15.75" customHeight="1">
      <c r="H371" s="51"/>
      <c r="I371" s="50"/>
      <c r="J371" s="50"/>
      <c r="K371" s="23"/>
    </row>
    <row r="372" ht="15.75" customHeight="1">
      <c r="H372" s="51"/>
      <c r="I372" s="50"/>
      <c r="J372" s="50"/>
      <c r="K372" s="23"/>
    </row>
    <row r="373" ht="15.75" customHeight="1">
      <c r="H373" s="51"/>
      <c r="I373" s="50"/>
      <c r="J373" s="50"/>
      <c r="K373" s="23"/>
    </row>
    <row r="374" ht="15.75" customHeight="1">
      <c r="H374" s="51"/>
      <c r="I374" s="50"/>
      <c r="J374" s="50"/>
      <c r="K374" s="23"/>
    </row>
    <row r="375" ht="15.75" customHeight="1">
      <c r="H375" s="51"/>
      <c r="I375" s="50"/>
      <c r="J375" s="50"/>
      <c r="K375" s="23"/>
    </row>
    <row r="376" ht="15.75" customHeight="1">
      <c r="H376" s="51"/>
      <c r="I376" s="50"/>
      <c r="J376" s="50"/>
      <c r="K376" s="23"/>
    </row>
    <row r="377" ht="15.75" customHeight="1">
      <c r="H377" s="51"/>
      <c r="I377" s="50"/>
      <c r="J377" s="50"/>
      <c r="K377" s="23"/>
    </row>
    <row r="378" ht="15.75" customHeight="1">
      <c r="H378" s="51"/>
      <c r="I378" s="50"/>
      <c r="J378" s="50"/>
      <c r="K378" s="23"/>
    </row>
    <row r="379" ht="15.75" customHeight="1">
      <c r="H379" s="51"/>
      <c r="I379" s="50"/>
      <c r="J379" s="50"/>
      <c r="K379" s="23"/>
    </row>
    <row r="380" ht="15.75" customHeight="1">
      <c r="H380" s="51"/>
      <c r="I380" s="50"/>
      <c r="J380" s="50"/>
      <c r="K380" s="23"/>
    </row>
    <row r="381" ht="15.75" customHeight="1">
      <c r="H381" s="51"/>
      <c r="I381" s="50"/>
      <c r="J381" s="50"/>
      <c r="K381" s="23"/>
    </row>
    <row r="382" ht="15.75" customHeight="1">
      <c r="H382" s="51"/>
      <c r="I382" s="50"/>
      <c r="J382" s="50"/>
      <c r="K382" s="23"/>
    </row>
    <row r="383" ht="15.75" customHeight="1">
      <c r="H383" s="51"/>
      <c r="I383" s="50"/>
      <c r="J383" s="50"/>
      <c r="K383" s="23"/>
    </row>
    <row r="384" ht="15.75" customHeight="1">
      <c r="H384" s="51"/>
      <c r="I384" s="50"/>
      <c r="J384" s="50"/>
      <c r="K384" s="23"/>
    </row>
    <row r="385" ht="15.75" customHeight="1">
      <c r="H385" s="51"/>
      <c r="I385" s="50"/>
      <c r="J385" s="50"/>
      <c r="K385" s="23"/>
    </row>
    <row r="386" ht="15.75" customHeight="1">
      <c r="H386" s="51"/>
      <c r="I386" s="50"/>
      <c r="J386" s="50"/>
      <c r="K386" s="23"/>
    </row>
    <row r="387" ht="15.75" customHeight="1">
      <c r="H387" s="51"/>
      <c r="I387" s="50"/>
      <c r="J387" s="50"/>
      <c r="K387" s="23"/>
    </row>
    <row r="388" ht="15.75" customHeight="1">
      <c r="H388" s="51"/>
      <c r="I388" s="50"/>
      <c r="J388" s="50"/>
      <c r="K388" s="23"/>
    </row>
    <row r="389" ht="15.75" customHeight="1">
      <c r="H389" s="51"/>
      <c r="I389" s="50"/>
      <c r="J389" s="50"/>
      <c r="K389" s="23"/>
    </row>
    <row r="390" ht="15.75" customHeight="1">
      <c r="H390" s="51"/>
      <c r="I390" s="50"/>
      <c r="J390" s="50"/>
      <c r="K390" s="23"/>
    </row>
    <row r="391" ht="15.75" customHeight="1">
      <c r="H391" s="51"/>
      <c r="I391" s="50"/>
      <c r="J391" s="50"/>
      <c r="K391" s="23"/>
    </row>
    <row r="392" ht="15.75" customHeight="1">
      <c r="H392" s="51"/>
      <c r="I392" s="50"/>
      <c r="J392" s="50"/>
      <c r="K392" s="23"/>
    </row>
    <row r="393" ht="15.75" customHeight="1">
      <c r="H393" s="51"/>
      <c r="I393" s="50"/>
      <c r="J393" s="50"/>
      <c r="K393" s="23"/>
    </row>
    <row r="394" ht="15.75" customHeight="1">
      <c r="H394" s="51"/>
      <c r="I394" s="50"/>
      <c r="J394" s="50"/>
      <c r="K394" s="23"/>
    </row>
    <row r="395" ht="15.75" customHeight="1">
      <c r="H395" s="51"/>
      <c r="I395" s="50"/>
      <c r="J395" s="50"/>
      <c r="K395" s="23"/>
    </row>
    <row r="396" ht="15.75" customHeight="1">
      <c r="H396" s="51"/>
      <c r="I396" s="50"/>
      <c r="J396" s="50"/>
      <c r="K396" s="23"/>
    </row>
    <row r="397" ht="15.75" customHeight="1">
      <c r="H397" s="51"/>
      <c r="I397" s="50"/>
      <c r="J397" s="50"/>
      <c r="K397" s="23"/>
    </row>
    <row r="398" ht="15.75" customHeight="1">
      <c r="H398" s="51"/>
      <c r="I398" s="50"/>
      <c r="J398" s="50"/>
      <c r="K398" s="23"/>
    </row>
    <row r="399" ht="15.75" customHeight="1">
      <c r="H399" s="51"/>
      <c r="I399" s="50"/>
      <c r="J399" s="50"/>
      <c r="K399" s="23"/>
    </row>
    <row r="400" ht="15.75" customHeight="1">
      <c r="H400" s="51"/>
      <c r="I400" s="50"/>
      <c r="J400" s="50"/>
      <c r="K400" s="23"/>
    </row>
    <row r="401" ht="15.75" customHeight="1">
      <c r="H401" s="51"/>
      <c r="I401" s="50"/>
      <c r="J401" s="50"/>
      <c r="K401" s="23"/>
    </row>
    <row r="402" ht="15.75" customHeight="1">
      <c r="H402" s="51"/>
      <c r="I402" s="50"/>
      <c r="J402" s="50"/>
      <c r="K402" s="23"/>
    </row>
    <row r="403" ht="15.75" customHeight="1">
      <c r="H403" s="51"/>
      <c r="I403" s="50"/>
      <c r="J403" s="50"/>
      <c r="K403" s="23"/>
    </row>
    <row r="404" ht="15.75" customHeight="1">
      <c r="H404" s="51"/>
      <c r="I404" s="50"/>
      <c r="J404" s="50"/>
      <c r="K404" s="23"/>
    </row>
    <row r="405" ht="15.75" customHeight="1">
      <c r="H405" s="51"/>
      <c r="I405" s="50"/>
      <c r="J405" s="50"/>
      <c r="K405" s="23"/>
    </row>
    <row r="406" ht="15.75" customHeight="1">
      <c r="H406" s="51"/>
      <c r="I406" s="50"/>
      <c r="J406" s="50"/>
      <c r="K406" s="23"/>
    </row>
    <row r="407" ht="15.75" customHeight="1">
      <c r="H407" s="51"/>
      <c r="I407" s="50"/>
      <c r="J407" s="50"/>
      <c r="K407" s="23"/>
    </row>
    <row r="408" ht="15.75" customHeight="1">
      <c r="H408" s="51"/>
      <c r="I408" s="50"/>
      <c r="J408" s="50"/>
      <c r="K408" s="23"/>
    </row>
    <row r="409" ht="15.75" customHeight="1">
      <c r="H409" s="51"/>
      <c r="I409" s="50"/>
      <c r="J409" s="50"/>
      <c r="K409" s="23"/>
    </row>
    <row r="410" ht="15.75" customHeight="1">
      <c r="H410" s="51"/>
      <c r="I410" s="50"/>
      <c r="J410" s="50"/>
      <c r="K410" s="23"/>
    </row>
    <row r="411" ht="15.75" customHeight="1">
      <c r="H411" s="51"/>
      <c r="I411" s="50"/>
      <c r="J411" s="50"/>
      <c r="K411" s="23"/>
    </row>
    <row r="412" ht="15.75" customHeight="1">
      <c r="H412" s="51"/>
      <c r="I412" s="50"/>
      <c r="J412" s="50"/>
      <c r="K412" s="23"/>
    </row>
    <row r="413" ht="15.75" customHeight="1">
      <c r="H413" s="51"/>
      <c r="I413" s="50"/>
      <c r="J413" s="50"/>
      <c r="K413" s="23"/>
    </row>
    <row r="414" ht="15.75" customHeight="1">
      <c r="H414" s="51"/>
      <c r="I414" s="50"/>
      <c r="J414" s="50"/>
      <c r="K414" s="23"/>
    </row>
    <row r="415" ht="15.75" customHeight="1">
      <c r="H415" s="51"/>
      <c r="I415" s="50"/>
      <c r="J415" s="50"/>
      <c r="K415" s="23"/>
    </row>
    <row r="416" ht="15.75" customHeight="1">
      <c r="H416" s="51"/>
      <c r="I416" s="50"/>
      <c r="J416" s="50"/>
      <c r="K416" s="23"/>
    </row>
    <row r="417" ht="15.75" customHeight="1">
      <c r="H417" s="51"/>
      <c r="I417" s="50"/>
      <c r="J417" s="50"/>
      <c r="K417" s="23"/>
    </row>
    <row r="418" ht="15.75" customHeight="1">
      <c r="H418" s="51"/>
      <c r="I418" s="50"/>
      <c r="J418" s="50"/>
      <c r="K418" s="23"/>
    </row>
    <row r="419" ht="15.75" customHeight="1">
      <c r="H419" s="51"/>
      <c r="I419" s="50"/>
      <c r="J419" s="50"/>
      <c r="K419" s="23"/>
    </row>
    <row r="420" ht="15.75" customHeight="1">
      <c r="H420" s="51"/>
      <c r="I420" s="50"/>
      <c r="J420" s="50"/>
      <c r="K420" s="23"/>
    </row>
    <row r="421" ht="15.75" customHeight="1">
      <c r="H421" s="51"/>
      <c r="I421" s="50"/>
      <c r="J421" s="50"/>
      <c r="K421" s="23"/>
    </row>
    <row r="422" ht="15.75" customHeight="1">
      <c r="H422" s="51"/>
      <c r="I422" s="50"/>
      <c r="J422" s="50"/>
      <c r="K422" s="23"/>
    </row>
    <row r="423" ht="15.75" customHeight="1">
      <c r="H423" s="51"/>
      <c r="I423" s="50"/>
      <c r="J423" s="50"/>
      <c r="K423" s="23"/>
    </row>
    <row r="424" ht="15.75" customHeight="1">
      <c r="H424" s="51"/>
      <c r="I424" s="50"/>
      <c r="J424" s="50"/>
      <c r="K424" s="23"/>
    </row>
    <row r="425" ht="15.75" customHeight="1">
      <c r="H425" s="51"/>
      <c r="I425" s="50"/>
      <c r="J425" s="50"/>
      <c r="K425" s="23"/>
    </row>
    <row r="426" ht="15.75" customHeight="1">
      <c r="H426" s="51"/>
      <c r="I426" s="50"/>
      <c r="J426" s="50"/>
      <c r="K426" s="23"/>
    </row>
    <row r="427" ht="15.75" customHeight="1">
      <c r="H427" s="51"/>
      <c r="I427" s="50"/>
      <c r="J427" s="50"/>
      <c r="K427" s="23"/>
    </row>
    <row r="428" ht="15.75" customHeight="1">
      <c r="H428" s="51"/>
      <c r="I428" s="50"/>
      <c r="J428" s="50"/>
      <c r="K428" s="23"/>
    </row>
    <row r="429" ht="15.75" customHeight="1">
      <c r="H429" s="51"/>
      <c r="I429" s="50"/>
      <c r="J429" s="50"/>
      <c r="K429" s="23"/>
    </row>
    <row r="430" ht="15.75" customHeight="1">
      <c r="H430" s="51"/>
      <c r="I430" s="50"/>
      <c r="J430" s="50"/>
      <c r="K430" s="23"/>
    </row>
    <row r="431" ht="15.75" customHeight="1">
      <c r="H431" s="51"/>
      <c r="I431" s="50"/>
      <c r="J431" s="50"/>
      <c r="K431" s="23"/>
    </row>
    <row r="432" ht="15.75" customHeight="1">
      <c r="H432" s="51"/>
      <c r="I432" s="50"/>
      <c r="J432" s="50"/>
      <c r="K432" s="23"/>
    </row>
    <row r="433" ht="15.75" customHeight="1">
      <c r="H433" s="51"/>
      <c r="I433" s="50"/>
      <c r="J433" s="50"/>
      <c r="K433" s="23"/>
    </row>
    <row r="434" ht="15.75" customHeight="1">
      <c r="H434" s="51"/>
      <c r="I434" s="50"/>
      <c r="J434" s="50"/>
      <c r="K434" s="23"/>
    </row>
    <row r="435" ht="15.75" customHeight="1">
      <c r="H435" s="51"/>
      <c r="I435" s="50"/>
      <c r="J435" s="50"/>
      <c r="K435" s="23"/>
    </row>
    <row r="436" ht="15.75" customHeight="1">
      <c r="H436" s="51"/>
      <c r="I436" s="50"/>
      <c r="J436" s="50"/>
      <c r="K436" s="23"/>
    </row>
    <row r="437" ht="15.75" customHeight="1">
      <c r="H437" s="51"/>
      <c r="I437" s="50"/>
      <c r="J437" s="50"/>
      <c r="K437" s="23"/>
    </row>
    <row r="438" ht="15.75" customHeight="1">
      <c r="H438" s="51"/>
      <c r="I438" s="50"/>
      <c r="J438" s="50"/>
      <c r="K438" s="23"/>
    </row>
    <row r="439" ht="15.75" customHeight="1">
      <c r="H439" s="51"/>
      <c r="I439" s="50"/>
      <c r="J439" s="50"/>
      <c r="K439" s="23"/>
    </row>
    <row r="440" ht="15.75" customHeight="1">
      <c r="H440" s="51"/>
      <c r="I440" s="50"/>
      <c r="J440" s="50"/>
      <c r="K440" s="23"/>
    </row>
    <row r="441" ht="15.75" customHeight="1">
      <c r="H441" s="51"/>
      <c r="I441" s="50"/>
      <c r="J441" s="50"/>
      <c r="K441" s="23"/>
    </row>
    <row r="442" ht="15.75" customHeight="1">
      <c r="H442" s="51"/>
      <c r="I442" s="50"/>
      <c r="J442" s="50"/>
      <c r="K442" s="23"/>
    </row>
    <row r="443" ht="15.75" customHeight="1">
      <c r="H443" s="51"/>
      <c r="I443" s="50"/>
      <c r="J443" s="50"/>
      <c r="K443" s="23"/>
    </row>
    <row r="444" ht="15.75" customHeight="1">
      <c r="H444" s="51"/>
      <c r="I444" s="50"/>
      <c r="J444" s="50"/>
      <c r="K444" s="23"/>
    </row>
    <row r="445" ht="15.75" customHeight="1">
      <c r="H445" s="51"/>
      <c r="I445" s="50"/>
      <c r="J445" s="50"/>
      <c r="K445" s="23"/>
    </row>
    <row r="446" ht="15.75" customHeight="1">
      <c r="H446" s="51"/>
      <c r="I446" s="50"/>
      <c r="J446" s="50"/>
      <c r="K446" s="23"/>
    </row>
    <row r="447" ht="15.75" customHeight="1">
      <c r="H447" s="51"/>
      <c r="I447" s="50"/>
      <c r="J447" s="50"/>
      <c r="K447" s="23"/>
    </row>
    <row r="448" ht="15.75" customHeight="1">
      <c r="H448" s="51"/>
      <c r="I448" s="50"/>
      <c r="J448" s="50"/>
      <c r="K448" s="23"/>
    </row>
    <row r="449" ht="15.75" customHeight="1">
      <c r="H449" s="51"/>
      <c r="I449" s="50"/>
      <c r="J449" s="50"/>
      <c r="K449" s="23"/>
    </row>
    <row r="450" ht="15.75" customHeight="1">
      <c r="H450" s="51"/>
      <c r="I450" s="50"/>
      <c r="J450" s="50"/>
      <c r="K450" s="23"/>
    </row>
    <row r="451" ht="15.75" customHeight="1">
      <c r="H451" s="51"/>
      <c r="I451" s="50"/>
      <c r="J451" s="50"/>
      <c r="K451" s="23"/>
    </row>
    <row r="452" ht="15.75" customHeight="1">
      <c r="H452" s="51"/>
      <c r="I452" s="50"/>
      <c r="J452" s="50"/>
      <c r="K452" s="23"/>
    </row>
    <row r="453" ht="15.75" customHeight="1">
      <c r="H453" s="51"/>
      <c r="I453" s="50"/>
      <c r="J453" s="50"/>
      <c r="K453" s="23"/>
    </row>
    <row r="454" ht="15.75" customHeight="1">
      <c r="H454" s="51"/>
      <c r="I454" s="50"/>
      <c r="J454" s="50"/>
      <c r="K454" s="23"/>
    </row>
    <row r="455" ht="15.75" customHeight="1">
      <c r="H455" s="51"/>
      <c r="I455" s="50"/>
      <c r="J455" s="50"/>
      <c r="K455" s="23"/>
    </row>
    <row r="456" ht="15.75" customHeight="1">
      <c r="H456" s="51"/>
      <c r="I456" s="50"/>
      <c r="J456" s="50"/>
      <c r="K456" s="23"/>
    </row>
    <row r="457" ht="15.75" customHeight="1">
      <c r="H457" s="51"/>
      <c r="I457" s="50"/>
      <c r="J457" s="50"/>
      <c r="K457" s="23"/>
    </row>
    <row r="458" ht="15.75" customHeight="1">
      <c r="H458" s="51"/>
      <c r="I458" s="50"/>
      <c r="J458" s="50"/>
      <c r="K458" s="23"/>
    </row>
    <row r="459" ht="15.75" customHeight="1">
      <c r="H459" s="51"/>
      <c r="I459" s="50"/>
      <c r="J459" s="50"/>
      <c r="K459" s="23"/>
    </row>
    <row r="460" ht="15.75" customHeight="1">
      <c r="H460" s="51"/>
      <c r="I460" s="50"/>
      <c r="J460" s="50"/>
      <c r="K460" s="23"/>
    </row>
    <row r="461" ht="15.75" customHeight="1">
      <c r="H461" s="51"/>
      <c r="I461" s="50"/>
      <c r="J461" s="50"/>
      <c r="K461" s="23"/>
    </row>
    <row r="462" ht="15.75" customHeight="1">
      <c r="H462" s="51"/>
      <c r="I462" s="50"/>
      <c r="J462" s="50"/>
      <c r="K462" s="23"/>
    </row>
    <row r="463" ht="15.75" customHeight="1">
      <c r="H463" s="51"/>
      <c r="I463" s="50"/>
      <c r="J463" s="50"/>
      <c r="K463" s="23"/>
    </row>
    <row r="464" ht="15.75" customHeight="1">
      <c r="H464" s="51"/>
      <c r="I464" s="50"/>
      <c r="J464" s="50"/>
      <c r="K464" s="23"/>
    </row>
    <row r="465" ht="15.75" customHeight="1">
      <c r="H465" s="51"/>
      <c r="I465" s="50"/>
      <c r="J465" s="50"/>
      <c r="K465" s="23"/>
    </row>
    <row r="466" ht="15.75" customHeight="1">
      <c r="H466" s="51"/>
      <c r="I466" s="50"/>
      <c r="J466" s="50"/>
      <c r="K466" s="23"/>
    </row>
    <row r="467" ht="15.75" customHeight="1">
      <c r="H467" s="51"/>
      <c r="I467" s="50"/>
      <c r="J467" s="50"/>
      <c r="K467" s="23"/>
    </row>
    <row r="468" ht="15.75" customHeight="1">
      <c r="H468" s="51"/>
      <c r="I468" s="50"/>
      <c r="J468" s="50"/>
      <c r="K468" s="23"/>
    </row>
    <row r="469" ht="15.75" customHeight="1">
      <c r="H469" s="51"/>
      <c r="I469" s="50"/>
      <c r="J469" s="50"/>
      <c r="K469" s="23"/>
    </row>
    <row r="470" ht="15.75" customHeight="1">
      <c r="H470" s="51"/>
      <c r="I470" s="50"/>
      <c r="J470" s="50"/>
      <c r="K470" s="23"/>
    </row>
    <row r="471" ht="15.75" customHeight="1">
      <c r="H471" s="51"/>
      <c r="I471" s="50"/>
      <c r="J471" s="50"/>
      <c r="K471" s="23"/>
    </row>
    <row r="472" ht="15.75" customHeight="1">
      <c r="H472" s="51"/>
      <c r="I472" s="50"/>
      <c r="J472" s="50"/>
      <c r="K472" s="23"/>
    </row>
    <row r="473" ht="15.75" customHeight="1">
      <c r="H473" s="51"/>
      <c r="I473" s="50"/>
      <c r="J473" s="50"/>
      <c r="K473" s="23"/>
    </row>
    <row r="474" ht="15.75" customHeight="1">
      <c r="H474" s="51"/>
      <c r="I474" s="50"/>
      <c r="J474" s="50"/>
      <c r="K474" s="23"/>
    </row>
    <row r="475" ht="15.75" customHeight="1">
      <c r="H475" s="51"/>
      <c r="I475" s="50"/>
      <c r="J475" s="50"/>
      <c r="K475" s="23"/>
    </row>
    <row r="476" ht="15.75" customHeight="1">
      <c r="H476" s="51"/>
      <c r="I476" s="50"/>
      <c r="J476" s="50"/>
      <c r="K476" s="23"/>
    </row>
    <row r="477" ht="15.75" customHeight="1">
      <c r="H477" s="51"/>
      <c r="I477" s="50"/>
      <c r="J477" s="50"/>
      <c r="K477" s="23"/>
    </row>
    <row r="478" ht="15.75" customHeight="1">
      <c r="H478" s="51"/>
      <c r="I478" s="50"/>
      <c r="J478" s="50"/>
      <c r="K478" s="23"/>
    </row>
    <row r="479" ht="15.75" customHeight="1">
      <c r="H479" s="51"/>
      <c r="I479" s="50"/>
      <c r="J479" s="50"/>
      <c r="K479" s="23"/>
    </row>
    <row r="480" ht="15.75" customHeight="1">
      <c r="H480" s="51"/>
      <c r="I480" s="50"/>
      <c r="J480" s="50"/>
      <c r="K480" s="23"/>
    </row>
    <row r="481" ht="15.75" customHeight="1">
      <c r="H481" s="51"/>
      <c r="I481" s="50"/>
      <c r="J481" s="50"/>
      <c r="K481" s="23"/>
    </row>
    <row r="482" ht="15.75" customHeight="1">
      <c r="H482" s="51"/>
      <c r="I482" s="50"/>
      <c r="J482" s="50"/>
      <c r="K482" s="23"/>
    </row>
    <row r="483" ht="15.75" customHeight="1">
      <c r="H483" s="51"/>
      <c r="I483" s="50"/>
      <c r="J483" s="50"/>
      <c r="K483" s="23"/>
    </row>
    <row r="484" ht="15.75" customHeight="1">
      <c r="H484" s="51"/>
      <c r="I484" s="50"/>
      <c r="J484" s="50"/>
      <c r="K484" s="23"/>
    </row>
    <row r="485" ht="15.75" customHeight="1">
      <c r="H485" s="51"/>
      <c r="I485" s="50"/>
      <c r="J485" s="50"/>
      <c r="K485" s="23"/>
    </row>
    <row r="486" ht="15.75" customHeight="1">
      <c r="H486" s="51"/>
      <c r="I486" s="50"/>
      <c r="J486" s="50"/>
      <c r="K486" s="23"/>
    </row>
    <row r="487" ht="15.75" customHeight="1">
      <c r="H487" s="51"/>
      <c r="I487" s="50"/>
      <c r="J487" s="50"/>
      <c r="K487" s="23"/>
    </row>
    <row r="488" ht="15.75" customHeight="1">
      <c r="H488" s="51"/>
      <c r="I488" s="50"/>
      <c r="J488" s="50"/>
      <c r="K488" s="23"/>
    </row>
    <row r="489" ht="15.75" customHeight="1">
      <c r="H489" s="51"/>
      <c r="I489" s="50"/>
      <c r="J489" s="50"/>
      <c r="K489" s="23"/>
    </row>
    <row r="490" ht="15.75" customHeight="1">
      <c r="H490" s="51"/>
      <c r="I490" s="50"/>
      <c r="J490" s="50"/>
      <c r="K490" s="23"/>
    </row>
    <row r="491" ht="15.75" customHeight="1">
      <c r="H491" s="51"/>
      <c r="I491" s="50"/>
      <c r="J491" s="50"/>
      <c r="K491" s="23"/>
    </row>
    <row r="492" ht="15.75" customHeight="1">
      <c r="H492" s="51"/>
      <c r="I492" s="50"/>
      <c r="J492" s="50"/>
      <c r="K492" s="23"/>
    </row>
    <row r="493" ht="15.75" customHeight="1">
      <c r="H493" s="51"/>
      <c r="I493" s="50"/>
      <c r="J493" s="50"/>
      <c r="K493" s="23"/>
    </row>
    <row r="494" ht="15.75" customHeight="1">
      <c r="H494" s="51"/>
      <c r="I494" s="50"/>
      <c r="J494" s="50"/>
      <c r="K494" s="23"/>
    </row>
    <row r="495" ht="15.75" customHeight="1">
      <c r="H495" s="51"/>
      <c r="I495" s="50"/>
      <c r="J495" s="50"/>
      <c r="K495" s="23"/>
    </row>
    <row r="496" ht="15.75" customHeight="1">
      <c r="H496" s="51"/>
      <c r="I496" s="50"/>
      <c r="J496" s="50"/>
      <c r="K496" s="23"/>
    </row>
    <row r="497" ht="15.75" customHeight="1">
      <c r="H497" s="51"/>
      <c r="I497" s="50"/>
      <c r="J497" s="50"/>
      <c r="K497" s="23"/>
    </row>
    <row r="498" ht="15.75" customHeight="1">
      <c r="H498" s="51"/>
      <c r="I498" s="50"/>
      <c r="J498" s="50"/>
      <c r="K498" s="23"/>
    </row>
    <row r="499" ht="15.75" customHeight="1">
      <c r="H499" s="51"/>
      <c r="I499" s="50"/>
      <c r="J499" s="50"/>
      <c r="K499" s="23"/>
    </row>
    <row r="500" ht="15.75" customHeight="1">
      <c r="H500" s="51"/>
      <c r="I500" s="50"/>
      <c r="J500" s="50"/>
      <c r="K500" s="23"/>
    </row>
    <row r="501" ht="15.75" customHeight="1">
      <c r="H501" s="51"/>
      <c r="I501" s="50"/>
      <c r="J501" s="50"/>
      <c r="K501" s="23"/>
    </row>
    <row r="502" ht="15.75" customHeight="1">
      <c r="H502" s="51"/>
      <c r="I502" s="50"/>
      <c r="J502" s="50"/>
      <c r="K502" s="23"/>
    </row>
    <row r="503" ht="15.75" customHeight="1">
      <c r="H503" s="51"/>
      <c r="I503" s="50"/>
      <c r="J503" s="50"/>
      <c r="K503" s="23"/>
    </row>
    <row r="504" ht="15.75" customHeight="1">
      <c r="H504" s="51"/>
      <c r="I504" s="50"/>
      <c r="J504" s="50"/>
      <c r="K504" s="23"/>
    </row>
    <row r="505" ht="15.75" customHeight="1">
      <c r="H505" s="51"/>
      <c r="I505" s="50"/>
      <c r="J505" s="50"/>
      <c r="K505" s="23"/>
    </row>
    <row r="506" ht="15.75" customHeight="1">
      <c r="H506" s="51"/>
      <c r="I506" s="50"/>
      <c r="J506" s="50"/>
      <c r="K506" s="23"/>
    </row>
    <row r="507" ht="15.75" customHeight="1">
      <c r="H507" s="51"/>
      <c r="I507" s="50"/>
      <c r="J507" s="50"/>
      <c r="K507" s="23"/>
    </row>
    <row r="508" ht="15.75" customHeight="1">
      <c r="H508" s="51"/>
      <c r="I508" s="50"/>
      <c r="J508" s="50"/>
      <c r="K508" s="23"/>
    </row>
    <row r="509" ht="15.75" customHeight="1">
      <c r="H509" s="51"/>
      <c r="I509" s="50"/>
      <c r="J509" s="50"/>
      <c r="K509" s="23"/>
    </row>
    <row r="510" ht="15.75" customHeight="1">
      <c r="H510" s="51"/>
      <c r="I510" s="50"/>
      <c r="J510" s="50"/>
      <c r="K510" s="23"/>
    </row>
    <row r="511" ht="15.75" customHeight="1">
      <c r="H511" s="51"/>
      <c r="I511" s="50"/>
      <c r="J511" s="50"/>
      <c r="K511" s="23"/>
    </row>
    <row r="512" ht="15.75" customHeight="1">
      <c r="H512" s="51"/>
      <c r="I512" s="50"/>
      <c r="J512" s="50"/>
      <c r="K512" s="23"/>
    </row>
    <row r="513" ht="15.75" customHeight="1">
      <c r="H513" s="51"/>
      <c r="I513" s="50"/>
      <c r="J513" s="50"/>
      <c r="K513" s="23"/>
    </row>
    <row r="514" ht="15.75" customHeight="1">
      <c r="H514" s="51"/>
      <c r="I514" s="50"/>
      <c r="J514" s="50"/>
      <c r="K514" s="23"/>
    </row>
    <row r="515" ht="15.75" customHeight="1">
      <c r="H515" s="51"/>
      <c r="I515" s="50"/>
      <c r="J515" s="50"/>
      <c r="K515" s="23"/>
    </row>
    <row r="516" ht="15.75" customHeight="1">
      <c r="H516" s="51"/>
      <c r="I516" s="50"/>
      <c r="J516" s="50"/>
      <c r="K516" s="23"/>
    </row>
    <row r="517" ht="15.75" customHeight="1">
      <c r="H517" s="51"/>
      <c r="I517" s="50"/>
      <c r="J517" s="50"/>
      <c r="K517" s="23"/>
    </row>
    <row r="518" ht="15.75" customHeight="1">
      <c r="H518" s="51"/>
      <c r="I518" s="50"/>
      <c r="J518" s="50"/>
      <c r="K518" s="23"/>
    </row>
    <row r="519" ht="15.75" customHeight="1">
      <c r="H519" s="51"/>
      <c r="I519" s="50"/>
      <c r="J519" s="50"/>
      <c r="K519" s="23"/>
    </row>
    <row r="520" ht="15.75" customHeight="1">
      <c r="H520" s="51"/>
      <c r="I520" s="50"/>
      <c r="J520" s="50"/>
      <c r="K520" s="23"/>
    </row>
    <row r="521" ht="15.75" customHeight="1">
      <c r="H521" s="51"/>
      <c r="I521" s="50"/>
      <c r="J521" s="50"/>
      <c r="K521" s="23"/>
    </row>
    <row r="522" ht="15.75" customHeight="1">
      <c r="H522" s="51"/>
      <c r="I522" s="50"/>
      <c r="J522" s="50"/>
      <c r="K522" s="23"/>
    </row>
    <row r="523" ht="15.75" customHeight="1">
      <c r="H523" s="51"/>
      <c r="I523" s="50"/>
      <c r="J523" s="50"/>
      <c r="K523" s="23"/>
    </row>
    <row r="524" ht="15.75" customHeight="1">
      <c r="H524" s="51"/>
      <c r="I524" s="50"/>
      <c r="J524" s="50"/>
      <c r="K524" s="23"/>
    </row>
    <row r="525" ht="15.75" customHeight="1">
      <c r="H525" s="51"/>
      <c r="I525" s="50"/>
      <c r="J525" s="50"/>
      <c r="K525" s="23"/>
    </row>
    <row r="526" ht="15.75" customHeight="1">
      <c r="H526" s="51"/>
      <c r="I526" s="50"/>
      <c r="J526" s="50"/>
      <c r="K526" s="23"/>
    </row>
    <row r="527" ht="15.75" customHeight="1">
      <c r="H527" s="51"/>
      <c r="I527" s="50"/>
      <c r="J527" s="50"/>
      <c r="K527" s="23"/>
    </row>
    <row r="528" ht="15.75" customHeight="1">
      <c r="H528" s="51"/>
      <c r="I528" s="50"/>
      <c r="J528" s="50"/>
      <c r="K528" s="23"/>
    </row>
    <row r="529" ht="15.75" customHeight="1">
      <c r="H529" s="51"/>
      <c r="I529" s="50"/>
      <c r="J529" s="50"/>
      <c r="K529" s="23"/>
    </row>
    <row r="530" ht="15.75" customHeight="1">
      <c r="H530" s="51"/>
      <c r="I530" s="50"/>
      <c r="J530" s="50"/>
      <c r="K530" s="23"/>
    </row>
    <row r="531" ht="15.75" customHeight="1">
      <c r="H531" s="51"/>
      <c r="I531" s="50"/>
      <c r="J531" s="50"/>
      <c r="K531" s="23"/>
    </row>
    <row r="532" ht="15.75" customHeight="1">
      <c r="H532" s="51"/>
      <c r="I532" s="50"/>
      <c r="J532" s="50"/>
      <c r="K532" s="23"/>
    </row>
    <row r="533" ht="15.75" customHeight="1">
      <c r="H533" s="51"/>
      <c r="I533" s="50"/>
      <c r="J533" s="50"/>
      <c r="K533" s="23"/>
    </row>
    <row r="534" ht="15.75" customHeight="1">
      <c r="H534" s="51"/>
      <c r="I534" s="50"/>
      <c r="J534" s="50"/>
      <c r="K534" s="23"/>
    </row>
    <row r="535" ht="15.75" customHeight="1">
      <c r="H535" s="51"/>
      <c r="I535" s="50"/>
      <c r="J535" s="50"/>
      <c r="K535" s="23"/>
    </row>
    <row r="536" ht="15.75" customHeight="1">
      <c r="H536" s="51"/>
      <c r="I536" s="50"/>
      <c r="J536" s="50"/>
      <c r="K536" s="23"/>
    </row>
    <row r="537" ht="15.75" customHeight="1">
      <c r="H537" s="51"/>
      <c r="I537" s="50"/>
      <c r="J537" s="50"/>
      <c r="K537" s="23"/>
    </row>
    <row r="538" ht="15.75" customHeight="1">
      <c r="H538" s="51"/>
      <c r="I538" s="50"/>
      <c r="J538" s="50"/>
      <c r="K538" s="23"/>
    </row>
    <row r="539" ht="15.75" customHeight="1">
      <c r="H539" s="51"/>
      <c r="I539" s="50"/>
      <c r="J539" s="50"/>
      <c r="K539" s="23"/>
    </row>
    <row r="540" ht="15.75" customHeight="1">
      <c r="H540" s="51"/>
      <c r="I540" s="50"/>
      <c r="J540" s="50"/>
      <c r="K540" s="23"/>
    </row>
    <row r="541" ht="15.75" customHeight="1">
      <c r="H541" s="51"/>
      <c r="I541" s="50"/>
      <c r="J541" s="50"/>
      <c r="K541" s="23"/>
    </row>
    <row r="542" ht="15.75" customHeight="1">
      <c r="H542" s="51"/>
      <c r="I542" s="50"/>
      <c r="J542" s="50"/>
      <c r="K542" s="23"/>
    </row>
    <row r="543" ht="15.75" customHeight="1">
      <c r="H543" s="51"/>
      <c r="I543" s="50"/>
      <c r="J543" s="50"/>
      <c r="K543" s="23"/>
    </row>
    <row r="544" ht="15.75" customHeight="1">
      <c r="H544" s="51"/>
      <c r="I544" s="50"/>
      <c r="J544" s="50"/>
      <c r="K544" s="23"/>
    </row>
    <row r="545" ht="15.75" customHeight="1">
      <c r="H545" s="51"/>
      <c r="I545" s="50"/>
      <c r="J545" s="50"/>
      <c r="K545" s="23"/>
    </row>
    <row r="546" ht="15.75" customHeight="1">
      <c r="H546" s="51"/>
      <c r="I546" s="50"/>
      <c r="J546" s="50"/>
      <c r="K546" s="23"/>
    </row>
    <row r="547" ht="15.75" customHeight="1">
      <c r="H547" s="51"/>
      <c r="I547" s="50"/>
      <c r="J547" s="50"/>
      <c r="K547" s="23"/>
    </row>
    <row r="548" ht="15.75" customHeight="1">
      <c r="H548" s="51"/>
      <c r="I548" s="50"/>
      <c r="J548" s="50"/>
      <c r="K548" s="23"/>
    </row>
    <row r="549" ht="15.75" customHeight="1">
      <c r="H549" s="51"/>
      <c r="I549" s="50"/>
      <c r="J549" s="50"/>
      <c r="K549" s="23"/>
    </row>
    <row r="550" ht="15.75" customHeight="1">
      <c r="H550" s="51"/>
      <c r="I550" s="50"/>
      <c r="J550" s="50"/>
      <c r="K550" s="23"/>
    </row>
    <row r="551" ht="15.75" customHeight="1">
      <c r="H551" s="51"/>
      <c r="I551" s="50"/>
      <c r="J551" s="50"/>
      <c r="K551" s="23"/>
    </row>
    <row r="552" ht="15.75" customHeight="1">
      <c r="H552" s="51"/>
      <c r="I552" s="50"/>
      <c r="J552" s="50"/>
      <c r="K552" s="23"/>
    </row>
    <row r="553" ht="15.75" customHeight="1">
      <c r="H553" s="51"/>
      <c r="I553" s="50"/>
      <c r="J553" s="50"/>
      <c r="K553" s="23"/>
    </row>
    <row r="554" ht="15.75" customHeight="1">
      <c r="H554" s="51"/>
      <c r="I554" s="50"/>
      <c r="J554" s="50"/>
      <c r="K554" s="23"/>
    </row>
    <row r="555" ht="15.75" customHeight="1">
      <c r="H555" s="51"/>
      <c r="I555" s="50"/>
      <c r="J555" s="50"/>
      <c r="K555" s="23"/>
    </row>
    <row r="556" ht="15.75" customHeight="1">
      <c r="H556" s="51"/>
      <c r="I556" s="50"/>
      <c r="J556" s="50"/>
      <c r="K556" s="23"/>
    </row>
    <row r="557" ht="15.75" customHeight="1">
      <c r="H557" s="51"/>
      <c r="I557" s="50"/>
      <c r="J557" s="50"/>
      <c r="K557" s="23"/>
    </row>
    <row r="558" ht="15.75" customHeight="1">
      <c r="H558" s="51"/>
      <c r="I558" s="50"/>
      <c r="J558" s="50"/>
      <c r="K558" s="23"/>
    </row>
    <row r="559" ht="15.75" customHeight="1">
      <c r="H559" s="51"/>
      <c r="I559" s="50"/>
      <c r="J559" s="50"/>
      <c r="K559" s="23"/>
    </row>
    <row r="560" ht="15.75" customHeight="1">
      <c r="H560" s="51"/>
      <c r="I560" s="50"/>
      <c r="J560" s="50"/>
      <c r="K560" s="23"/>
    </row>
    <row r="561" ht="15.75" customHeight="1">
      <c r="H561" s="51"/>
      <c r="I561" s="50"/>
      <c r="J561" s="50"/>
      <c r="K561" s="23"/>
    </row>
    <row r="562" ht="15.75" customHeight="1">
      <c r="H562" s="51"/>
      <c r="I562" s="50"/>
      <c r="J562" s="50"/>
      <c r="K562" s="23"/>
    </row>
    <row r="563" ht="15.75" customHeight="1">
      <c r="H563" s="51"/>
      <c r="I563" s="50"/>
      <c r="J563" s="50"/>
      <c r="K563" s="23"/>
    </row>
    <row r="564" ht="15.75" customHeight="1">
      <c r="H564" s="51"/>
      <c r="I564" s="50"/>
      <c r="J564" s="50"/>
      <c r="K564" s="23"/>
    </row>
    <row r="565" ht="15.75" customHeight="1">
      <c r="H565" s="51"/>
      <c r="I565" s="50"/>
      <c r="J565" s="50"/>
      <c r="K565" s="23"/>
    </row>
    <row r="566" ht="15.75" customHeight="1">
      <c r="H566" s="51"/>
      <c r="I566" s="50"/>
      <c r="J566" s="50"/>
      <c r="K566" s="23"/>
    </row>
    <row r="567" ht="15.75" customHeight="1">
      <c r="H567" s="51"/>
      <c r="I567" s="50"/>
      <c r="J567" s="50"/>
      <c r="K567" s="23"/>
    </row>
    <row r="568" ht="15.75" customHeight="1">
      <c r="H568" s="51"/>
      <c r="I568" s="50"/>
      <c r="J568" s="50"/>
      <c r="K568" s="23"/>
    </row>
    <row r="569" ht="15.75" customHeight="1">
      <c r="H569" s="51"/>
      <c r="I569" s="50"/>
      <c r="J569" s="50"/>
      <c r="K569" s="23"/>
    </row>
    <row r="570" ht="15.75" customHeight="1">
      <c r="H570" s="51"/>
      <c r="I570" s="50"/>
      <c r="J570" s="50"/>
      <c r="K570" s="23"/>
    </row>
    <row r="571" ht="15.75" customHeight="1">
      <c r="H571" s="51"/>
      <c r="I571" s="50"/>
      <c r="J571" s="50"/>
      <c r="K571" s="23"/>
    </row>
    <row r="572" ht="15.75" customHeight="1">
      <c r="H572" s="51"/>
      <c r="I572" s="50"/>
      <c r="J572" s="50"/>
      <c r="K572" s="23"/>
    </row>
    <row r="573" ht="15.75" customHeight="1">
      <c r="H573" s="51"/>
      <c r="I573" s="50"/>
      <c r="J573" s="50"/>
      <c r="K573" s="23"/>
    </row>
    <row r="574" ht="15.75" customHeight="1">
      <c r="H574" s="51"/>
      <c r="I574" s="50"/>
      <c r="J574" s="50"/>
      <c r="K574" s="23"/>
    </row>
    <row r="575" ht="15.75" customHeight="1">
      <c r="H575" s="51"/>
      <c r="I575" s="50"/>
      <c r="J575" s="50"/>
      <c r="K575" s="23"/>
    </row>
    <row r="576" ht="15.75" customHeight="1">
      <c r="H576" s="51"/>
      <c r="I576" s="50"/>
      <c r="J576" s="50"/>
      <c r="K576" s="23"/>
    </row>
    <row r="577" ht="15.75" customHeight="1">
      <c r="H577" s="51"/>
      <c r="I577" s="50"/>
      <c r="J577" s="50"/>
      <c r="K577" s="23"/>
    </row>
    <row r="578" ht="15.75" customHeight="1">
      <c r="H578" s="51"/>
      <c r="I578" s="50"/>
      <c r="J578" s="50"/>
      <c r="K578" s="23"/>
    </row>
    <row r="579" ht="15.75" customHeight="1">
      <c r="H579" s="51"/>
      <c r="I579" s="50"/>
      <c r="J579" s="50"/>
      <c r="K579" s="23"/>
    </row>
    <row r="580" ht="15.75" customHeight="1">
      <c r="H580" s="51"/>
      <c r="I580" s="50"/>
      <c r="J580" s="50"/>
      <c r="K580" s="23"/>
    </row>
    <row r="581" ht="15.75" customHeight="1">
      <c r="H581" s="51"/>
      <c r="I581" s="50"/>
      <c r="J581" s="50"/>
      <c r="K581" s="23"/>
    </row>
    <row r="582" ht="15.75" customHeight="1">
      <c r="H582" s="51"/>
      <c r="I582" s="50"/>
      <c r="J582" s="50"/>
      <c r="K582" s="23"/>
    </row>
    <row r="583" ht="15.75" customHeight="1">
      <c r="H583" s="51"/>
      <c r="I583" s="50"/>
      <c r="J583" s="50"/>
      <c r="K583" s="23"/>
    </row>
    <row r="584" ht="15.75" customHeight="1">
      <c r="H584" s="51"/>
      <c r="I584" s="50"/>
      <c r="J584" s="50"/>
      <c r="K584" s="23"/>
    </row>
    <row r="585" ht="15.75" customHeight="1">
      <c r="H585" s="51"/>
      <c r="I585" s="50"/>
      <c r="J585" s="50"/>
      <c r="K585" s="23"/>
    </row>
    <row r="586" ht="15.75" customHeight="1">
      <c r="H586" s="51"/>
      <c r="I586" s="50"/>
      <c r="J586" s="50"/>
      <c r="K586" s="23"/>
    </row>
    <row r="587" ht="15.75" customHeight="1">
      <c r="H587" s="51"/>
      <c r="I587" s="50"/>
      <c r="J587" s="50"/>
      <c r="K587" s="23"/>
    </row>
    <row r="588" ht="15.75" customHeight="1">
      <c r="H588" s="51"/>
      <c r="I588" s="50"/>
      <c r="J588" s="50"/>
      <c r="K588" s="23"/>
    </row>
    <row r="589" ht="15.75" customHeight="1">
      <c r="H589" s="51"/>
      <c r="I589" s="50"/>
      <c r="J589" s="50"/>
      <c r="K589" s="23"/>
    </row>
    <row r="590" ht="15.75" customHeight="1">
      <c r="H590" s="51"/>
      <c r="I590" s="50"/>
      <c r="J590" s="50"/>
      <c r="K590" s="23"/>
    </row>
    <row r="591" ht="15.75" customHeight="1">
      <c r="H591" s="51"/>
      <c r="I591" s="50"/>
      <c r="J591" s="50"/>
      <c r="K591" s="23"/>
    </row>
    <row r="592" ht="15.75" customHeight="1">
      <c r="H592" s="51"/>
      <c r="I592" s="50"/>
      <c r="J592" s="50"/>
      <c r="K592" s="23"/>
    </row>
    <row r="593" ht="15.75" customHeight="1">
      <c r="H593" s="51"/>
      <c r="I593" s="50"/>
      <c r="J593" s="50"/>
      <c r="K593" s="23"/>
    </row>
    <row r="594" ht="15.75" customHeight="1">
      <c r="H594" s="51"/>
      <c r="I594" s="50"/>
      <c r="J594" s="50"/>
      <c r="K594" s="23"/>
    </row>
    <row r="595" ht="15.75" customHeight="1">
      <c r="H595" s="51"/>
      <c r="I595" s="50"/>
      <c r="J595" s="50"/>
      <c r="K595" s="23"/>
    </row>
    <row r="596" ht="15.75" customHeight="1">
      <c r="H596" s="51"/>
      <c r="I596" s="50"/>
      <c r="J596" s="50"/>
      <c r="K596" s="23"/>
    </row>
    <row r="597" ht="15.75" customHeight="1">
      <c r="H597" s="51"/>
      <c r="I597" s="50"/>
      <c r="J597" s="50"/>
      <c r="K597" s="23"/>
    </row>
    <row r="598" ht="15.75" customHeight="1">
      <c r="H598" s="51"/>
      <c r="I598" s="50"/>
      <c r="J598" s="50"/>
      <c r="K598" s="23"/>
    </row>
    <row r="599" ht="15.75" customHeight="1">
      <c r="H599" s="51"/>
      <c r="I599" s="50"/>
      <c r="J599" s="50"/>
      <c r="K599" s="23"/>
    </row>
    <row r="600" ht="15.75" customHeight="1">
      <c r="H600" s="51"/>
      <c r="I600" s="50"/>
      <c r="J600" s="50"/>
      <c r="K600" s="23"/>
    </row>
    <row r="601" ht="15.75" customHeight="1">
      <c r="H601" s="51"/>
      <c r="I601" s="50"/>
      <c r="J601" s="50"/>
      <c r="K601" s="23"/>
    </row>
    <row r="602" ht="15.75" customHeight="1">
      <c r="H602" s="51"/>
      <c r="I602" s="50"/>
      <c r="J602" s="50"/>
      <c r="K602" s="23"/>
    </row>
    <row r="603" ht="15.75" customHeight="1">
      <c r="H603" s="51"/>
      <c r="I603" s="50"/>
      <c r="J603" s="50"/>
      <c r="K603" s="23"/>
    </row>
    <row r="604" ht="15.75" customHeight="1">
      <c r="H604" s="51"/>
      <c r="I604" s="50"/>
      <c r="J604" s="50"/>
      <c r="K604" s="23"/>
    </row>
    <row r="605" ht="15.75" customHeight="1">
      <c r="H605" s="51"/>
      <c r="I605" s="50"/>
      <c r="J605" s="50"/>
      <c r="K605" s="23"/>
    </row>
    <row r="606" ht="15.75" customHeight="1">
      <c r="H606" s="51"/>
      <c r="I606" s="50"/>
      <c r="J606" s="50"/>
      <c r="K606" s="23"/>
    </row>
    <row r="607" ht="15.75" customHeight="1">
      <c r="H607" s="51"/>
      <c r="I607" s="50"/>
      <c r="J607" s="50"/>
      <c r="K607" s="23"/>
    </row>
    <row r="608" ht="15.75" customHeight="1">
      <c r="H608" s="51"/>
      <c r="I608" s="50"/>
      <c r="J608" s="50"/>
      <c r="K608" s="23"/>
    </row>
    <row r="609" ht="15.75" customHeight="1">
      <c r="H609" s="51"/>
      <c r="I609" s="50"/>
      <c r="J609" s="50"/>
      <c r="K609" s="23"/>
    </row>
    <row r="610" ht="15.75" customHeight="1">
      <c r="H610" s="51"/>
      <c r="I610" s="50"/>
      <c r="J610" s="50"/>
      <c r="K610" s="23"/>
    </row>
    <row r="611" ht="15.75" customHeight="1">
      <c r="H611" s="51"/>
      <c r="I611" s="50"/>
      <c r="J611" s="50"/>
      <c r="K611" s="23"/>
    </row>
    <row r="612" ht="15.75" customHeight="1">
      <c r="H612" s="51"/>
      <c r="I612" s="50"/>
      <c r="J612" s="50"/>
      <c r="K612" s="23"/>
    </row>
    <row r="613" ht="15.75" customHeight="1">
      <c r="H613" s="51"/>
      <c r="I613" s="50"/>
      <c r="J613" s="50"/>
      <c r="K613" s="23"/>
    </row>
    <row r="614" ht="15.75" customHeight="1">
      <c r="H614" s="51"/>
      <c r="I614" s="50"/>
      <c r="J614" s="50"/>
      <c r="K614" s="23"/>
    </row>
    <row r="615" ht="15.75" customHeight="1">
      <c r="H615" s="51"/>
      <c r="I615" s="50"/>
      <c r="J615" s="50"/>
      <c r="K615" s="23"/>
    </row>
    <row r="616" ht="15.75" customHeight="1">
      <c r="H616" s="51"/>
      <c r="I616" s="50"/>
      <c r="J616" s="50"/>
      <c r="K616" s="23"/>
    </row>
    <row r="617" ht="15.75" customHeight="1">
      <c r="H617" s="51"/>
      <c r="I617" s="50"/>
      <c r="J617" s="50"/>
      <c r="K617" s="23"/>
    </row>
    <row r="618" ht="15.75" customHeight="1">
      <c r="H618" s="51"/>
      <c r="I618" s="50"/>
      <c r="J618" s="50"/>
      <c r="K618" s="23"/>
    </row>
    <row r="619" ht="15.75" customHeight="1">
      <c r="H619" s="51"/>
      <c r="I619" s="50"/>
      <c r="J619" s="50"/>
      <c r="K619" s="23"/>
    </row>
    <row r="620" ht="15.75" customHeight="1">
      <c r="H620" s="51"/>
      <c r="I620" s="50"/>
      <c r="J620" s="50"/>
      <c r="K620" s="23"/>
    </row>
    <row r="621" ht="15.75" customHeight="1">
      <c r="H621" s="51"/>
      <c r="I621" s="50"/>
      <c r="J621" s="50"/>
      <c r="K621" s="23"/>
    </row>
    <row r="622" ht="15.75" customHeight="1">
      <c r="H622" s="51"/>
      <c r="I622" s="50"/>
      <c r="J622" s="50"/>
      <c r="K622" s="23"/>
    </row>
    <row r="623" ht="15.75" customHeight="1">
      <c r="H623" s="51"/>
      <c r="I623" s="50"/>
      <c r="J623" s="50"/>
      <c r="K623" s="23"/>
    </row>
    <row r="624" ht="15.75" customHeight="1">
      <c r="H624" s="51"/>
      <c r="I624" s="50"/>
      <c r="J624" s="50"/>
      <c r="K624" s="23"/>
    </row>
    <row r="625" ht="15.75" customHeight="1">
      <c r="H625" s="51"/>
      <c r="I625" s="50"/>
      <c r="J625" s="50"/>
      <c r="K625" s="23"/>
    </row>
    <row r="626" ht="15.75" customHeight="1">
      <c r="H626" s="51"/>
      <c r="I626" s="50"/>
      <c r="J626" s="50"/>
      <c r="K626" s="23"/>
    </row>
    <row r="627" ht="15.75" customHeight="1">
      <c r="H627" s="51"/>
      <c r="I627" s="50"/>
      <c r="J627" s="50"/>
      <c r="K627" s="23"/>
    </row>
    <row r="628" ht="15.75" customHeight="1">
      <c r="H628" s="51"/>
      <c r="I628" s="50"/>
      <c r="J628" s="50"/>
      <c r="K628" s="23"/>
    </row>
    <row r="629" ht="15.75" customHeight="1">
      <c r="H629" s="51"/>
      <c r="I629" s="50"/>
      <c r="J629" s="50"/>
      <c r="K629" s="23"/>
    </row>
    <row r="630" ht="15.75" customHeight="1">
      <c r="H630" s="51"/>
      <c r="I630" s="50"/>
      <c r="J630" s="50"/>
      <c r="K630" s="23"/>
    </row>
    <row r="631" ht="15.75" customHeight="1">
      <c r="H631" s="51"/>
      <c r="I631" s="50"/>
      <c r="J631" s="50"/>
      <c r="K631" s="23"/>
    </row>
    <row r="632" ht="15.75" customHeight="1">
      <c r="H632" s="51"/>
      <c r="I632" s="50"/>
      <c r="J632" s="50"/>
      <c r="K632" s="23"/>
    </row>
    <row r="633" ht="15.75" customHeight="1">
      <c r="H633" s="51"/>
      <c r="I633" s="50"/>
      <c r="J633" s="50"/>
      <c r="K633" s="23"/>
    </row>
    <row r="634" ht="15.75" customHeight="1">
      <c r="H634" s="51"/>
      <c r="I634" s="50"/>
      <c r="J634" s="50"/>
      <c r="K634" s="23"/>
    </row>
    <row r="635" ht="15.75" customHeight="1">
      <c r="H635" s="51"/>
      <c r="I635" s="50"/>
      <c r="J635" s="50"/>
      <c r="K635" s="23"/>
    </row>
    <row r="636" ht="15.75" customHeight="1">
      <c r="H636" s="51"/>
      <c r="I636" s="50"/>
      <c r="J636" s="50"/>
      <c r="K636" s="23"/>
    </row>
    <row r="637" ht="15.75" customHeight="1">
      <c r="H637" s="51"/>
      <c r="I637" s="50"/>
      <c r="J637" s="50"/>
      <c r="K637" s="23"/>
    </row>
    <row r="638" ht="15.75" customHeight="1">
      <c r="H638" s="51"/>
      <c r="I638" s="50"/>
      <c r="J638" s="50"/>
      <c r="K638" s="23"/>
    </row>
    <row r="639" ht="15.75" customHeight="1">
      <c r="H639" s="51"/>
      <c r="I639" s="50"/>
      <c r="J639" s="50"/>
      <c r="K639" s="23"/>
    </row>
    <row r="640" ht="15.75" customHeight="1">
      <c r="H640" s="51"/>
      <c r="I640" s="50"/>
      <c r="J640" s="50"/>
      <c r="K640" s="23"/>
    </row>
    <row r="641" ht="15.75" customHeight="1">
      <c r="H641" s="51"/>
      <c r="I641" s="50"/>
      <c r="J641" s="50"/>
      <c r="K641" s="23"/>
    </row>
    <row r="642" ht="15.75" customHeight="1">
      <c r="H642" s="51"/>
      <c r="I642" s="50"/>
      <c r="J642" s="50"/>
      <c r="K642" s="23"/>
    </row>
    <row r="643" ht="15.75" customHeight="1">
      <c r="H643" s="51"/>
      <c r="I643" s="50"/>
      <c r="J643" s="50"/>
      <c r="K643" s="23"/>
    </row>
    <row r="644" ht="15.75" customHeight="1">
      <c r="H644" s="51"/>
      <c r="I644" s="50"/>
      <c r="J644" s="50"/>
      <c r="K644" s="23"/>
    </row>
    <row r="645" ht="15.75" customHeight="1">
      <c r="H645" s="51"/>
      <c r="I645" s="50"/>
      <c r="J645" s="50"/>
      <c r="K645" s="23"/>
    </row>
    <row r="646" ht="15.75" customHeight="1">
      <c r="H646" s="51"/>
      <c r="I646" s="50"/>
      <c r="J646" s="50"/>
      <c r="K646" s="23"/>
    </row>
    <row r="647" ht="15.75" customHeight="1">
      <c r="H647" s="51"/>
      <c r="I647" s="50"/>
      <c r="J647" s="50"/>
      <c r="K647" s="23"/>
    </row>
    <row r="648" ht="15.75" customHeight="1">
      <c r="H648" s="51"/>
      <c r="I648" s="50"/>
      <c r="J648" s="50"/>
      <c r="K648" s="23"/>
    </row>
    <row r="649" ht="15.75" customHeight="1">
      <c r="H649" s="51"/>
      <c r="I649" s="50"/>
      <c r="J649" s="50"/>
      <c r="K649" s="23"/>
    </row>
    <row r="650" ht="15.75" customHeight="1">
      <c r="H650" s="51"/>
      <c r="I650" s="50"/>
      <c r="J650" s="50"/>
      <c r="K650" s="23"/>
    </row>
    <row r="651" ht="15.75" customHeight="1">
      <c r="H651" s="51"/>
      <c r="I651" s="50"/>
      <c r="J651" s="50"/>
      <c r="K651" s="23"/>
    </row>
    <row r="652" ht="15.75" customHeight="1">
      <c r="H652" s="51"/>
      <c r="I652" s="50"/>
      <c r="J652" s="50"/>
      <c r="K652" s="23"/>
    </row>
    <row r="653" ht="15.75" customHeight="1">
      <c r="H653" s="51"/>
      <c r="I653" s="50"/>
      <c r="J653" s="50"/>
      <c r="K653" s="23"/>
    </row>
    <row r="654" ht="15.75" customHeight="1">
      <c r="H654" s="51"/>
      <c r="I654" s="50"/>
      <c r="J654" s="50"/>
      <c r="K654" s="23"/>
    </row>
    <row r="655" ht="15.75" customHeight="1">
      <c r="H655" s="51"/>
      <c r="I655" s="50"/>
      <c r="J655" s="50"/>
      <c r="K655" s="23"/>
    </row>
    <row r="656" ht="15.75" customHeight="1">
      <c r="H656" s="51"/>
      <c r="I656" s="50"/>
      <c r="J656" s="50"/>
      <c r="K656" s="23"/>
    </row>
    <row r="657" ht="15.75" customHeight="1">
      <c r="H657" s="51"/>
      <c r="I657" s="50"/>
      <c r="J657" s="50"/>
      <c r="K657" s="23"/>
    </row>
    <row r="658" ht="15.75" customHeight="1">
      <c r="H658" s="51"/>
      <c r="I658" s="50"/>
      <c r="J658" s="50"/>
      <c r="K658" s="23"/>
    </row>
    <row r="659" ht="15.75" customHeight="1">
      <c r="H659" s="51"/>
      <c r="I659" s="50"/>
      <c r="J659" s="50"/>
      <c r="K659" s="23"/>
    </row>
    <row r="660" ht="15.75" customHeight="1">
      <c r="H660" s="51"/>
      <c r="I660" s="50"/>
      <c r="J660" s="50"/>
      <c r="K660" s="23"/>
    </row>
    <row r="661" ht="15.75" customHeight="1">
      <c r="H661" s="51"/>
      <c r="I661" s="50"/>
      <c r="J661" s="50"/>
      <c r="K661" s="23"/>
    </row>
    <row r="662" ht="15.75" customHeight="1">
      <c r="H662" s="51"/>
      <c r="I662" s="50"/>
      <c r="J662" s="50"/>
      <c r="K662" s="23"/>
    </row>
    <row r="663" ht="15.75" customHeight="1">
      <c r="H663" s="51"/>
      <c r="I663" s="50"/>
      <c r="J663" s="50"/>
      <c r="K663" s="23"/>
    </row>
    <row r="664" ht="15.75" customHeight="1">
      <c r="H664" s="51"/>
      <c r="I664" s="50"/>
      <c r="J664" s="50"/>
      <c r="K664" s="23"/>
    </row>
    <row r="665" ht="15.75" customHeight="1">
      <c r="H665" s="51"/>
      <c r="I665" s="50"/>
      <c r="J665" s="50"/>
      <c r="K665" s="23"/>
    </row>
    <row r="666" ht="15.75" customHeight="1">
      <c r="H666" s="51"/>
      <c r="I666" s="50"/>
      <c r="J666" s="50"/>
      <c r="K666" s="23"/>
    </row>
    <row r="667" ht="15.75" customHeight="1">
      <c r="H667" s="51"/>
      <c r="I667" s="50"/>
      <c r="J667" s="50"/>
      <c r="K667" s="23"/>
    </row>
    <row r="668" ht="15.75" customHeight="1">
      <c r="H668" s="51"/>
      <c r="I668" s="50"/>
      <c r="J668" s="50"/>
      <c r="K668" s="23"/>
    </row>
    <row r="669" ht="15.75" customHeight="1">
      <c r="H669" s="51"/>
      <c r="I669" s="50"/>
      <c r="J669" s="50"/>
      <c r="K669" s="23"/>
    </row>
    <row r="670" ht="15.75" customHeight="1">
      <c r="H670" s="51"/>
      <c r="I670" s="50"/>
      <c r="J670" s="50"/>
      <c r="K670" s="23"/>
    </row>
    <row r="671" ht="15.75" customHeight="1">
      <c r="H671" s="51"/>
      <c r="I671" s="50"/>
      <c r="J671" s="50"/>
      <c r="K671" s="23"/>
    </row>
    <row r="672" ht="15.75" customHeight="1">
      <c r="H672" s="51"/>
      <c r="I672" s="50"/>
      <c r="J672" s="50"/>
      <c r="K672" s="23"/>
    </row>
    <row r="673" ht="15.75" customHeight="1">
      <c r="H673" s="51"/>
      <c r="I673" s="50"/>
      <c r="J673" s="50"/>
      <c r="K673" s="23"/>
    </row>
    <row r="674" ht="15.75" customHeight="1">
      <c r="H674" s="51"/>
      <c r="I674" s="50"/>
      <c r="J674" s="50"/>
      <c r="K674" s="23"/>
    </row>
    <row r="675" ht="15.75" customHeight="1">
      <c r="H675" s="51"/>
      <c r="I675" s="50"/>
      <c r="J675" s="50"/>
      <c r="K675" s="23"/>
    </row>
    <row r="676" ht="15.75" customHeight="1">
      <c r="H676" s="51"/>
      <c r="I676" s="50"/>
      <c r="J676" s="50"/>
      <c r="K676" s="23"/>
    </row>
    <row r="677" ht="15.75" customHeight="1">
      <c r="H677" s="51"/>
      <c r="I677" s="50"/>
      <c r="J677" s="50"/>
      <c r="K677" s="23"/>
    </row>
    <row r="678" ht="15.75" customHeight="1">
      <c r="H678" s="51"/>
      <c r="I678" s="50"/>
      <c r="J678" s="50"/>
      <c r="K678" s="23"/>
    </row>
    <row r="679" ht="15.75" customHeight="1">
      <c r="H679" s="51"/>
      <c r="I679" s="50"/>
      <c r="J679" s="50"/>
      <c r="K679" s="23"/>
    </row>
    <row r="680" ht="15.75" customHeight="1">
      <c r="H680" s="51"/>
      <c r="I680" s="50"/>
      <c r="J680" s="50"/>
      <c r="K680" s="23"/>
    </row>
    <row r="681" ht="15.75" customHeight="1">
      <c r="H681" s="51"/>
      <c r="I681" s="50"/>
      <c r="J681" s="50"/>
      <c r="K681" s="23"/>
    </row>
    <row r="682" ht="15.75" customHeight="1">
      <c r="H682" s="51"/>
      <c r="I682" s="50"/>
      <c r="J682" s="50"/>
      <c r="K682" s="23"/>
    </row>
    <row r="683" ht="15.75" customHeight="1">
      <c r="H683" s="51"/>
      <c r="I683" s="50"/>
      <c r="J683" s="50"/>
      <c r="K683" s="23"/>
    </row>
    <row r="684" ht="15.75" customHeight="1">
      <c r="H684" s="51"/>
      <c r="I684" s="50"/>
      <c r="J684" s="50"/>
      <c r="K684" s="23"/>
    </row>
    <row r="685" ht="15.75" customHeight="1">
      <c r="H685" s="51"/>
      <c r="I685" s="50"/>
      <c r="J685" s="50"/>
      <c r="K685" s="23"/>
    </row>
    <row r="686" ht="15.75" customHeight="1">
      <c r="H686" s="51"/>
      <c r="I686" s="50"/>
      <c r="J686" s="50"/>
      <c r="K686" s="23"/>
    </row>
    <row r="687" ht="15.75" customHeight="1">
      <c r="H687" s="51"/>
      <c r="I687" s="50"/>
      <c r="J687" s="50"/>
      <c r="K687" s="23"/>
    </row>
    <row r="688" ht="15.75" customHeight="1">
      <c r="H688" s="51"/>
      <c r="I688" s="50"/>
      <c r="J688" s="50"/>
      <c r="K688" s="23"/>
    </row>
    <row r="689" ht="15.75" customHeight="1">
      <c r="H689" s="51"/>
      <c r="I689" s="50"/>
      <c r="J689" s="50"/>
      <c r="K689" s="23"/>
    </row>
    <row r="690" ht="15.75" customHeight="1">
      <c r="H690" s="51"/>
      <c r="I690" s="50"/>
      <c r="J690" s="50"/>
      <c r="K690" s="23"/>
    </row>
    <row r="691" ht="15.75" customHeight="1">
      <c r="H691" s="51"/>
      <c r="I691" s="50"/>
      <c r="J691" s="50"/>
      <c r="K691" s="23"/>
    </row>
    <row r="692" ht="15.75" customHeight="1">
      <c r="H692" s="51"/>
      <c r="I692" s="50"/>
      <c r="J692" s="50"/>
      <c r="K692" s="23"/>
    </row>
    <row r="693" ht="15.75" customHeight="1">
      <c r="H693" s="51"/>
      <c r="I693" s="50"/>
      <c r="J693" s="50"/>
      <c r="K693" s="23"/>
    </row>
    <row r="694" ht="15.75" customHeight="1">
      <c r="H694" s="51"/>
      <c r="I694" s="50"/>
      <c r="J694" s="50"/>
      <c r="K694" s="23"/>
    </row>
    <row r="695" ht="15.75" customHeight="1">
      <c r="H695" s="51"/>
      <c r="I695" s="50"/>
      <c r="J695" s="50"/>
      <c r="K695" s="23"/>
    </row>
    <row r="696" ht="15.75" customHeight="1">
      <c r="H696" s="51"/>
      <c r="I696" s="50"/>
      <c r="J696" s="50"/>
      <c r="K696" s="23"/>
    </row>
    <row r="697" ht="15.75" customHeight="1">
      <c r="H697" s="51"/>
      <c r="I697" s="50"/>
      <c r="J697" s="50"/>
      <c r="K697" s="23"/>
    </row>
    <row r="698" ht="15.75" customHeight="1">
      <c r="H698" s="51"/>
      <c r="I698" s="50"/>
      <c r="J698" s="50"/>
      <c r="K698" s="23"/>
    </row>
    <row r="699" ht="15.75" customHeight="1">
      <c r="H699" s="51"/>
      <c r="I699" s="50"/>
      <c r="J699" s="50"/>
      <c r="K699" s="23"/>
    </row>
    <row r="700" ht="15.75" customHeight="1">
      <c r="H700" s="51"/>
      <c r="I700" s="50"/>
      <c r="J700" s="50"/>
      <c r="K700" s="23"/>
    </row>
    <row r="701" ht="15.75" customHeight="1">
      <c r="H701" s="51"/>
      <c r="I701" s="50"/>
      <c r="J701" s="50"/>
      <c r="K701" s="23"/>
    </row>
    <row r="702" ht="15.75" customHeight="1">
      <c r="H702" s="51"/>
      <c r="I702" s="50"/>
      <c r="J702" s="50"/>
      <c r="K702" s="23"/>
    </row>
    <row r="703" ht="15.75" customHeight="1">
      <c r="H703" s="51"/>
      <c r="I703" s="50"/>
      <c r="J703" s="50"/>
      <c r="K703" s="23"/>
    </row>
    <row r="704" ht="15.75" customHeight="1">
      <c r="H704" s="51"/>
      <c r="I704" s="50"/>
      <c r="J704" s="50"/>
      <c r="K704" s="23"/>
    </row>
    <row r="705" ht="15.75" customHeight="1">
      <c r="H705" s="51"/>
      <c r="I705" s="50"/>
      <c r="J705" s="50"/>
      <c r="K705" s="23"/>
    </row>
    <row r="706" ht="15.75" customHeight="1">
      <c r="H706" s="51"/>
      <c r="I706" s="50"/>
      <c r="J706" s="50"/>
      <c r="K706" s="23"/>
    </row>
    <row r="707" ht="15.75" customHeight="1">
      <c r="H707" s="51"/>
      <c r="I707" s="50"/>
      <c r="J707" s="50"/>
      <c r="K707" s="23"/>
    </row>
    <row r="708" ht="15.75" customHeight="1">
      <c r="H708" s="51"/>
      <c r="I708" s="50"/>
      <c r="J708" s="50"/>
      <c r="K708" s="23"/>
    </row>
    <row r="709" ht="15.75" customHeight="1">
      <c r="H709" s="51"/>
      <c r="I709" s="50"/>
      <c r="J709" s="50"/>
      <c r="K709" s="23"/>
    </row>
    <row r="710" ht="15.75" customHeight="1">
      <c r="H710" s="51"/>
      <c r="I710" s="50"/>
      <c r="J710" s="50"/>
      <c r="K710" s="23"/>
    </row>
    <row r="711" ht="15.75" customHeight="1">
      <c r="H711" s="51"/>
      <c r="I711" s="50"/>
      <c r="J711" s="50"/>
      <c r="K711" s="23"/>
    </row>
    <row r="712" ht="15.75" customHeight="1">
      <c r="H712" s="51"/>
      <c r="I712" s="50"/>
      <c r="J712" s="50"/>
      <c r="K712" s="23"/>
    </row>
    <row r="713" ht="15.75" customHeight="1">
      <c r="H713" s="51"/>
      <c r="I713" s="50"/>
      <c r="J713" s="50"/>
      <c r="K713" s="23"/>
    </row>
    <row r="714" ht="15.75" customHeight="1">
      <c r="H714" s="51"/>
      <c r="I714" s="50"/>
      <c r="J714" s="50"/>
      <c r="K714" s="23"/>
    </row>
    <row r="715" ht="15.75" customHeight="1">
      <c r="H715" s="51"/>
      <c r="I715" s="50"/>
      <c r="J715" s="50"/>
      <c r="K715" s="23"/>
    </row>
    <row r="716" ht="15.75" customHeight="1">
      <c r="H716" s="51"/>
      <c r="I716" s="50"/>
      <c r="J716" s="50"/>
      <c r="K716" s="23"/>
    </row>
    <row r="717" ht="15.75" customHeight="1">
      <c r="H717" s="51"/>
      <c r="I717" s="50"/>
      <c r="J717" s="50"/>
      <c r="K717" s="23"/>
    </row>
    <row r="718" ht="15.75" customHeight="1">
      <c r="H718" s="51"/>
      <c r="I718" s="50"/>
      <c r="J718" s="50"/>
      <c r="K718" s="23"/>
    </row>
    <row r="719" ht="15.75" customHeight="1">
      <c r="H719" s="51"/>
      <c r="I719" s="50"/>
      <c r="J719" s="50"/>
      <c r="K719" s="23"/>
    </row>
    <row r="720" ht="15.75" customHeight="1">
      <c r="H720" s="51"/>
      <c r="I720" s="50"/>
      <c r="J720" s="50"/>
      <c r="K720" s="23"/>
    </row>
    <row r="721" ht="15.75" customHeight="1">
      <c r="H721" s="51"/>
      <c r="I721" s="50"/>
      <c r="J721" s="50"/>
      <c r="K721" s="23"/>
    </row>
    <row r="722" ht="15.75" customHeight="1">
      <c r="H722" s="51"/>
      <c r="I722" s="50"/>
      <c r="J722" s="50"/>
      <c r="K722" s="23"/>
    </row>
    <row r="723" ht="15.75" customHeight="1">
      <c r="H723" s="51"/>
      <c r="I723" s="50"/>
      <c r="J723" s="50"/>
      <c r="K723" s="23"/>
    </row>
    <row r="724" ht="15.75" customHeight="1">
      <c r="H724" s="51"/>
      <c r="I724" s="50"/>
      <c r="J724" s="50"/>
      <c r="K724" s="23"/>
    </row>
    <row r="725" ht="15.75" customHeight="1">
      <c r="H725" s="51"/>
      <c r="I725" s="50"/>
      <c r="J725" s="50"/>
      <c r="K725" s="23"/>
    </row>
    <row r="726" ht="15.75" customHeight="1">
      <c r="H726" s="51"/>
      <c r="I726" s="50"/>
      <c r="J726" s="50"/>
      <c r="K726" s="23"/>
    </row>
    <row r="727" ht="15.75" customHeight="1">
      <c r="H727" s="51"/>
      <c r="I727" s="50"/>
      <c r="J727" s="50"/>
      <c r="K727" s="23"/>
    </row>
    <row r="728" ht="15.75" customHeight="1">
      <c r="H728" s="51"/>
      <c r="I728" s="50"/>
      <c r="J728" s="50"/>
      <c r="K728" s="23"/>
    </row>
    <row r="729" ht="15.75" customHeight="1">
      <c r="H729" s="51"/>
      <c r="I729" s="50"/>
      <c r="J729" s="50"/>
      <c r="K729" s="23"/>
    </row>
    <row r="730" ht="15.75" customHeight="1">
      <c r="H730" s="51"/>
      <c r="I730" s="50"/>
      <c r="J730" s="50"/>
      <c r="K730" s="23"/>
    </row>
    <row r="731" ht="15.75" customHeight="1">
      <c r="H731" s="51"/>
      <c r="I731" s="50"/>
      <c r="J731" s="50"/>
      <c r="K731" s="23"/>
    </row>
    <row r="732" ht="15.75" customHeight="1">
      <c r="H732" s="51"/>
      <c r="I732" s="50"/>
      <c r="J732" s="50"/>
      <c r="K732" s="23"/>
    </row>
    <row r="733" ht="15.75" customHeight="1">
      <c r="H733" s="51"/>
      <c r="I733" s="50"/>
      <c r="J733" s="50"/>
      <c r="K733" s="23"/>
    </row>
    <row r="734" ht="15.75" customHeight="1">
      <c r="H734" s="51"/>
      <c r="I734" s="50"/>
      <c r="J734" s="50"/>
      <c r="K734" s="23"/>
    </row>
    <row r="735" ht="15.75" customHeight="1">
      <c r="H735" s="51"/>
      <c r="I735" s="50"/>
      <c r="J735" s="50"/>
      <c r="K735" s="23"/>
    </row>
    <row r="736" ht="15.75" customHeight="1">
      <c r="H736" s="51"/>
      <c r="I736" s="50"/>
      <c r="J736" s="50"/>
      <c r="K736" s="23"/>
    </row>
    <row r="737" ht="15.75" customHeight="1">
      <c r="H737" s="51"/>
      <c r="I737" s="50"/>
      <c r="J737" s="50"/>
      <c r="K737" s="23"/>
    </row>
    <row r="738" ht="15.75" customHeight="1">
      <c r="H738" s="51"/>
      <c r="I738" s="50"/>
      <c r="J738" s="50"/>
      <c r="K738" s="23"/>
    </row>
    <row r="739" ht="15.75" customHeight="1">
      <c r="H739" s="51"/>
      <c r="I739" s="50"/>
      <c r="J739" s="50"/>
      <c r="K739" s="23"/>
    </row>
    <row r="740" ht="15.75" customHeight="1">
      <c r="H740" s="51"/>
      <c r="I740" s="50"/>
      <c r="J740" s="50"/>
      <c r="K740" s="23"/>
    </row>
    <row r="741" ht="15.75" customHeight="1">
      <c r="H741" s="51"/>
      <c r="I741" s="50"/>
      <c r="J741" s="50"/>
      <c r="K741" s="23"/>
    </row>
    <row r="742" ht="15.75" customHeight="1">
      <c r="H742" s="51"/>
      <c r="I742" s="50"/>
      <c r="J742" s="50"/>
      <c r="K742" s="23"/>
    </row>
    <row r="743" ht="15.75" customHeight="1">
      <c r="H743" s="51"/>
      <c r="I743" s="50"/>
      <c r="J743" s="50"/>
      <c r="K743" s="23"/>
    </row>
    <row r="744" ht="15.75" customHeight="1">
      <c r="H744" s="51"/>
      <c r="I744" s="50"/>
      <c r="J744" s="50"/>
      <c r="K744" s="23"/>
    </row>
    <row r="745" ht="15.75" customHeight="1">
      <c r="H745" s="51"/>
      <c r="I745" s="50"/>
      <c r="J745" s="50"/>
      <c r="K745" s="23"/>
    </row>
    <row r="746" ht="15.75" customHeight="1">
      <c r="H746" s="51"/>
      <c r="I746" s="50"/>
      <c r="J746" s="50"/>
      <c r="K746" s="23"/>
    </row>
    <row r="747" ht="15.75" customHeight="1">
      <c r="H747" s="51"/>
      <c r="I747" s="50"/>
      <c r="J747" s="50"/>
      <c r="K747" s="23"/>
    </row>
    <row r="748" ht="15.75" customHeight="1">
      <c r="H748" s="51"/>
      <c r="I748" s="50"/>
      <c r="J748" s="50"/>
      <c r="K748" s="23"/>
    </row>
    <row r="749" ht="15.75" customHeight="1">
      <c r="H749" s="51"/>
      <c r="I749" s="50"/>
      <c r="J749" s="50"/>
      <c r="K749" s="23"/>
    </row>
    <row r="750" ht="15.75" customHeight="1">
      <c r="H750" s="51"/>
      <c r="I750" s="50"/>
      <c r="J750" s="50"/>
      <c r="K750" s="23"/>
    </row>
    <row r="751" ht="15.75" customHeight="1">
      <c r="H751" s="51"/>
      <c r="I751" s="50"/>
      <c r="J751" s="50"/>
      <c r="K751" s="23"/>
    </row>
    <row r="752" ht="15.75" customHeight="1">
      <c r="H752" s="51"/>
      <c r="I752" s="50"/>
      <c r="J752" s="50"/>
      <c r="K752" s="23"/>
    </row>
    <row r="753" ht="15.75" customHeight="1">
      <c r="H753" s="51"/>
      <c r="I753" s="50"/>
      <c r="J753" s="50"/>
      <c r="K753" s="23"/>
    </row>
    <row r="754" ht="15.75" customHeight="1">
      <c r="H754" s="51"/>
      <c r="I754" s="50"/>
      <c r="J754" s="50"/>
      <c r="K754" s="23"/>
    </row>
    <row r="755" ht="15.75" customHeight="1">
      <c r="H755" s="51"/>
      <c r="I755" s="50"/>
      <c r="J755" s="50"/>
      <c r="K755" s="23"/>
    </row>
    <row r="756" ht="15.75" customHeight="1">
      <c r="H756" s="51"/>
      <c r="I756" s="50"/>
      <c r="J756" s="50"/>
      <c r="K756" s="23"/>
    </row>
    <row r="757" ht="15.75" customHeight="1">
      <c r="H757" s="51"/>
      <c r="I757" s="50"/>
      <c r="J757" s="50"/>
      <c r="K757" s="23"/>
    </row>
    <row r="758" ht="15.75" customHeight="1">
      <c r="H758" s="51"/>
      <c r="I758" s="50"/>
      <c r="J758" s="50"/>
      <c r="K758" s="23"/>
    </row>
    <row r="759" ht="15.75" customHeight="1">
      <c r="H759" s="51"/>
      <c r="I759" s="50"/>
      <c r="J759" s="50"/>
      <c r="K759" s="23"/>
    </row>
    <row r="760" ht="15.75" customHeight="1">
      <c r="H760" s="51"/>
      <c r="I760" s="50"/>
      <c r="J760" s="50"/>
      <c r="K760" s="23"/>
    </row>
    <row r="761" ht="15.75" customHeight="1">
      <c r="H761" s="51"/>
      <c r="I761" s="50"/>
      <c r="J761" s="50"/>
      <c r="K761" s="23"/>
    </row>
    <row r="762" ht="15.75" customHeight="1">
      <c r="H762" s="51"/>
      <c r="I762" s="50"/>
      <c r="J762" s="50"/>
      <c r="K762" s="23"/>
    </row>
    <row r="763" ht="15.75" customHeight="1">
      <c r="H763" s="51"/>
      <c r="I763" s="50"/>
      <c r="J763" s="50"/>
      <c r="K763" s="23"/>
    </row>
    <row r="764" ht="15.75" customHeight="1">
      <c r="H764" s="51"/>
      <c r="I764" s="50"/>
      <c r="J764" s="50"/>
      <c r="K764" s="23"/>
    </row>
    <row r="765" ht="15.75" customHeight="1">
      <c r="H765" s="51"/>
      <c r="I765" s="50"/>
      <c r="J765" s="50"/>
      <c r="K765" s="23"/>
    </row>
    <row r="766" ht="15.75" customHeight="1">
      <c r="H766" s="51"/>
      <c r="I766" s="50"/>
      <c r="J766" s="50"/>
      <c r="K766" s="23"/>
    </row>
    <row r="767" ht="15.75" customHeight="1">
      <c r="H767" s="51"/>
      <c r="I767" s="50"/>
      <c r="J767" s="50"/>
      <c r="K767" s="23"/>
    </row>
    <row r="768" ht="15.75" customHeight="1">
      <c r="H768" s="51"/>
      <c r="I768" s="50"/>
      <c r="J768" s="50"/>
      <c r="K768" s="23"/>
    </row>
    <row r="769" ht="15.75" customHeight="1">
      <c r="H769" s="51"/>
      <c r="I769" s="50"/>
      <c r="J769" s="50"/>
      <c r="K769" s="23"/>
    </row>
    <row r="770" ht="15.75" customHeight="1">
      <c r="H770" s="51"/>
      <c r="I770" s="50"/>
      <c r="J770" s="50"/>
      <c r="K770" s="23"/>
    </row>
    <row r="771" ht="15.75" customHeight="1">
      <c r="H771" s="51"/>
      <c r="I771" s="50"/>
      <c r="J771" s="50"/>
      <c r="K771" s="23"/>
    </row>
    <row r="772" ht="15.75" customHeight="1">
      <c r="H772" s="51"/>
      <c r="I772" s="50"/>
      <c r="J772" s="50"/>
      <c r="K772" s="23"/>
    </row>
    <row r="773" ht="15.75" customHeight="1">
      <c r="H773" s="51"/>
      <c r="I773" s="50"/>
      <c r="J773" s="50"/>
      <c r="K773" s="23"/>
    </row>
    <row r="774" ht="15.75" customHeight="1">
      <c r="H774" s="51"/>
      <c r="I774" s="50"/>
      <c r="J774" s="50"/>
      <c r="K774" s="23"/>
    </row>
    <row r="775" ht="15.75" customHeight="1">
      <c r="H775" s="51"/>
      <c r="I775" s="50"/>
      <c r="J775" s="50"/>
      <c r="K775" s="23"/>
    </row>
    <row r="776" ht="15.75" customHeight="1">
      <c r="H776" s="51"/>
      <c r="I776" s="50"/>
      <c r="J776" s="50"/>
      <c r="K776" s="23"/>
    </row>
    <row r="777" ht="15.75" customHeight="1">
      <c r="H777" s="51"/>
      <c r="I777" s="50"/>
      <c r="J777" s="50"/>
      <c r="K777" s="23"/>
    </row>
    <row r="778" ht="15.75" customHeight="1">
      <c r="H778" s="51"/>
      <c r="I778" s="50"/>
      <c r="J778" s="50"/>
      <c r="K778" s="23"/>
    </row>
    <row r="779" ht="15.75" customHeight="1">
      <c r="H779" s="51"/>
      <c r="I779" s="50"/>
      <c r="J779" s="50"/>
      <c r="K779" s="23"/>
    </row>
    <row r="780" ht="15.75" customHeight="1">
      <c r="H780" s="51"/>
      <c r="I780" s="50"/>
      <c r="J780" s="50"/>
      <c r="K780" s="23"/>
    </row>
    <row r="781" ht="15.75" customHeight="1">
      <c r="H781" s="51"/>
      <c r="I781" s="50"/>
      <c r="J781" s="50"/>
      <c r="K781" s="23"/>
    </row>
    <row r="782" ht="15.75" customHeight="1">
      <c r="H782" s="51"/>
      <c r="I782" s="50"/>
      <c r="J782" s="50"/>
      <c r="K782" s="23"/>
    </row>
    <row r="783" ht="15.75" customHeight="1">
      <c r="H783" s="51"/>
      <c r="I783" s="50"/>
      <c r="J783" s="50"/>
      <c r="K783" s="23"/>
    </row>
    <row r="784" ht="15.75" customHeight="1">
      <c r="H784" s="51"/>
      <c r="I784" s="50"/>
      <c r="J784" s="50"/>
      <c r="K784" s="23"/>
    </row>
    <row r="785" ht="15.75" customHeight="1">
      <c r="H785" s="51"/>
      <c r="I785" s="50"/>
      <c r="J785" s="50"/>
      <c r="K785" s="23"/>
    </row>
    <row r="786" ht="15.75" customHeight="1">
      <c r="H786" s="51"/>
      <c r="I786" s="50"/>
      <c r="J786" s="50"/>
      <c r="K786" s="23"/>
    </row>
    <row r="787" ht="15.75" customHeight="1">
      <c r="H787" s="51"/>
      <c r="I787" s="50"/>
      <c r="J787" s="50"/>
      <c r="K787" s="23"/>
    </row>
    <row r="788" ht="15.75" customHeight="1">
      <c r="H788" s="51"/>
      <c r="I788" s="50"/>
      <c r="J788" s="50"/>
      <c r="K788" s="23"/>
    </row>
    <row r="789" ht="15.75" customHeight="1">
      <c r="H789" s="51"/>
      <c r="I789" s="50"/>
      <c r="J789" s="50"/>
      <c r="K789" s="23"/>
    </row>
    <row r="790" ht="15.75" customHeight="1">
      <c r="H790" s="51"/>
      <c r="I790" s="50"/>
      <c r="J790" s="50"/>
      <c r="K790" s="23"/>
    </row>
    <row r="791" ht="15.75" customHeight="1">
      <c r="H791" s="51"/>
      <c r="I791" s="50"/>
      <c r="J791" s="50"/>
      <c r="K791" s="23"/>
    </row>
    <row r="792" ht="15.75" customHeight="1">
      <c r="H792" s="51"/>
      <c r="I792" s="50"/>
      <c r="J792" s="50"/>
      <c r="K792" s="23"/>
    </row>
    <row r="793" ht="15.75" customHeight="1">
      <c r="H793" s="51"/>
      <c r="I793" s="50"/>
      <c r="J793" s="50"/>
      <c r="K793" s="23"/>
    </row>
    <row r="794" ht="15.75" customHeight="1">
      <c r="H794" s="51"/>
      <c r="I794" s="50"/>
      <c r="J794" s="50"/>
      <c r="K794" s="23"/>
    </row>
    <row r="795" ht="15.75" customHeight="1">
      <c r="H795" s="51"/>
      <c r="I795" s="50"/>
      <c r="J795" s="50"/>
      <c r="K795" s="23"/>
    </row>
    <row r="796" ht="15.75" customHeight="1">
      <c r="H796" s="51"/>
      <c r="I796" s="50"/>
      <c r="J796" s="50"/>
      <c r="K796" s="23"/>
    </row>
    <row r="797" ht="15.75" customHeight="1">
      <c r="H797" s="51"/>
      <c r="I797" s="50"/>
      <c r="J797" s="50"/>
      <c r="K797" s="23"/>
    </row>
    <row r="798" ht="15.75" customHeight="1">
      <c r="H798" s="51"/>
      <c r="I798" s="50"/>
      <c r="J798" s="50"/>
      <c r="K798" s="23"/>
    </row>
    <row r="799" ht="15.75" customHeight="1">
      <c r="H799" s="51"/>
      <c r="I799" s="50"/>
      <c r="J799" s="50"/>
      <c r="K799" s="23"/>
    </row>
    <row r="800" ht="15.75" customHeight="1">
      <c r="H800" s="51"/>
      <c r="I800" s="50"/>
      <c r="J800" s="50"/>
      <c r="K800" s="23"/>
    </row>
    <row r="801" ht="15.75" customHeight="1">
      <c r="H801" s="51"/>
      <c r="I801" s="50"/>
      <c r="J801" s="50"/>
      <c r="K801" s="23"/>
    </row>
    <row r="802" ht="15.75" customHeight="1">
      <c r="H802" s="51"/>
      <c r="I802" s="50"/>
      <c r="J802" s="50"/>
      <c r="K802" s="23"/>
    </row>
    <row r="803" ht="15.75" customHeight="1">
      <c r="H803" s="51"/>
      <c r="I803" s="50"/>
      <c r="J803" s="50"/>
      <c r="K803" s="23"/>
    </row>
    <row r="804" ht="15.75" customHeight="1">
      <c r="H804" s="51"/>
      <c r="I804" s="50"/>
      <c r="J804" s="50"/>
      <c r="K804" s="23"/>
    </row>
    <row r="805" ht="15.75" customHeight="1">
      <c r="H805" s="51"/>
      <c r="I805" s="50"/>
      <c r="J805" s="50"/>
      <c r="K805" s="23"/>
    </row>
    <row r="806" ht="15.75" customHeight="1">
      <c r="H806" s="51"/>
      <c r="I806" s="50"/>
      <c r="J806" s="50"/>
      <c r="K806" s="23"/>
    </row>
    <row r="807" ht="15.75" customHeight="1">
      <c r="H807" s="51"/>
      <c r="I807" s="50"/>
      <c r="J807" s="50"/>
      <c r="K807" s="23"/>
    </row>
    <row r="808" ht="15.75" customHeight="1">
      <c r="H808" s="51"/>
      <c r="I808" s="50"/>
      <c r="J808" s="50"/>
      <c r="K808" s="23"/>
    </row>
    <row r="809" ht="15.75" customHeight="1">
      <c r="H809" s="51"/>
      <c r="I809" s="50"/>
      <c r="J809" s="50"/>
      <c r="K809" s="23"/>
    </row>
    <row r="810" ht="15.75" customHeight="1">
      <c r="H810" s="51"/>
      <c r="I810" s="50"/>
      <c r="J810" s="50"/>
      <c r="K810" s="23"/>
    </row>
    <row r="811" ht="15.75" customHeight="1">
      <c r="H811" s="51"/>
      <c r="I811" s="50"/>
      <c r="J811" s="50"/>
      <c r="K811" s="23"/>
    </row>
    <row r="812" ht="15.75" customHeight="1">
      <c r="H812" s="51"/>
      <c r="I812" s="50"/>
      <c r="J812" s="50"/>
      <c r="K812" s="23"/>
    </row>
    <row r="813" ht="15.75" customHeight="1">
      <c r="H813" s="51"/>
      <c r="I813" s="50"/>
      <c r="J813" s="50"/>
      <c r="K813" s="23"/>
    </row>
    <row r="814" ht="15.75" customHeight="1">
      <c r="H814" s="51"/>
      <c r="I814" s="50"/>
      <c r="J814" s="50"/>
      <c r="K814" s="23"/>
    </row>
    <row r="815" ht="15.75" customHeight="1">
      <c r="H815" s="51"/>
      <c r="I815" s="50"/>
      <c r="J815" s="50"/>
      <c r="K815" s="23"/>
    </row>
    <row r="816" ht="15.75" customHeight="1">
      <c r="H816" s="51"/>
      <c r="I816" s="50"/>
      <c r="J816" s="50"/>
      <c r="K816" s="23"/>
    </row>
    <row r="817" ht="15.75" customHeight="1">
      <c r="H817" s="51"/>
      <c r="I817" s="50"/>
      <c r="J817" s="50"/>
      <c r="K817" s="23"/>
    </row>
    <row r="818" ht="15.75" customHeight="1">
      <c r="H818" s="51"/>
      <c r="I818" s="50"/>
      <c r="J818" s="50"/>
      <c r="K818" s="23"/>
    </row>
    <row r="819" ht="15.75" customHeight="1">
      <c r="H819" s="51"/>
      <c r="I819" s="50"/>
      <c r="J819" s="50"/>
      <c r="K819" s="23"/>
    </row>
    <row r="820" ht="15.75" customHeight="1">
      <c r="H820" s="51"/>
      <c r="I820" s="50"/>
      <c r="J820" s="50"/>
      <c r="K820" s="23"/>
    </row>
    <row r="821" ht="15.75" customHeight="1">
      <c r="H821" s="51"/>
      <c r="I821" s="50"/>
      <c r="J821" s="50"/>
      <c r="K821" s="23"/>
    </row>
    <row r="822" ht="15.75" customHeight="1">
      <c r="H822" s="51"/>
      <c r="I822" s="50"/>
      <c r="J822" s="50"/>
      <c r="K822" s="23"/>
    </row>
    <row r="823" ht="15.75" customHeight="1">
      <c r="H823" s="51"/>
      <c r="I823" s="50"/>
      <c r="J823" s="50"/>
      <c r="K823" s="23"/>
    </row>
    <row r="824" ht="15.75" customHeight="1">
      <c r="H824" s="51"/>
      <c r="I824" s="50"/>
      <c r="J824" s="50"/>
      <c r="K824" s="23"/>
    </row>
    <row r="825" ht="15.75" customHeight="1">
      <c r="H825" s="51"/>
      <c r="I825" s="50"/>
      <c r="J825" s="50"/>
      <c r="K825" s="23"/>
    </row>
    <row r="826" ht="15.75" customHeight="1">
      <c r="H826" s="51"/>
      <c r="I826" s="50"/>
      <c r="J826" s="50"/>
      <c r="K826" s="23"/>
    </row>
    <row r="827" ht="15.75" customHeight="1">
      <c r="H827" s="51"/>
      <c r="I827" s="50"/>
      <c r="J827" s="50"/>
      <c r="K827" s="23"/>
    </row>
    <row r="828" ht="15.75" customHeight="1">
      <c r="H828" s="51"/>
      <c r="I828" s="50"/>
      <c r="J828" s="50"/>
      <c r="K828" s="23"/>
    </row>
    <row r="829" ht="15.75" customHeight="1">
      <c r="H829" s="51"/>
      <c r="I829" s="50"/>
      <c r="J829" s="50"/>
      <c r="K829" s="23"/>
    </row>
    <row r="830" ht="15.75" customHeight="1">
      <c r="H830" s="51"/>
      <c r="I830" s="50"/>
      <c r="J830" s="50"/>
      <c r="K830" s="23"/>
    </row>
    <row r="831" ht="15.75" customHeight="1">
      <c r="H831" s="51"/>
      <c r="I831" s="50"/>
      <c r="J831" s="50"/>
      <c r="K831" s="23"/>
    </row>
    <row r="832" ht="15.75" customHeight="1">
      <c r="H832" s="51"/>
      <c r="I832" s="50"/>
      <c r="J832" s="50"/>
      <c r="K832" s="23"/>
    </row>
    <row r="833" ht="15.75" customHeight="1">
      <c r="H833" s="51"/>
      <c r="I833" s="50"/>
      <c r="J833" s="50"/>
      <c r="K833" s="23"/>
    </row>
    <row r="834" ht="15.75" customHeight="1">
      <c r="H834" s="51"/>
      <c r="I834" s="50"/>
      <c r="J834" s="50"/>
      <c r="K834" s="23"/>
    </row>
    <row r="835" ht="15.75" customHeight="1">
      <c r="H835" s="51"/>
      <c r="I835" s="50"/>
      <c r="J835" s="50"/>
      <c r="K835" s="23"/>
    </row>
    <row r="836" ht="15.75" customHeight="1">
      <c r="H836" s="51"/>
      <c r="I836" s="50"/>
      <c r="J836" s="50"/>
      <c r="K836" s="23"/>
    </row>
    <row r="837" ht="15.75" customHeight="1">
      <c r="H837" s="51"/>
      <c r="I837" s="50"/>
      <c r="J837" s="50"/>
      <c r="K837" s="23"/>
    </row>
    <row r="838" ht="15.75" customHeight="1">
      <c r="H838" s="51"/>
      <c r="I838" s="50"/>
      <c r="J838" s="50"/>
      <c r="K838" s="23"/>
    </row>
    <row r="839" ht="15.75" customHeight="1">
      <c r="H839" s="51"/>
      <c r="I839" s="50"/>
      <c r="J839" s="50"/>
      <c r="K839" s="23"/>
    </row>
    <row r="840" ht="15.75" customHeight="1">
      <c r="H840" s="51"/>
      <c r="I840" s="50"/>
      <c r="J840" s="50"/>
      <c r="K840" s="23"/>
    </row>
    <row r="841" ht="15.75" customHeight="1">
      <c r="H841" s="51"/>
      <c r="I841" s="50"/>
      <c r="J841" s="50"/>
      <c r="K841" s="23"/>
    </row>
    <row r="842" ht="15.75" customHeight="1">
      <c r="H842" s="51"/>
      <c r="I842" s="50"/>
      <c r="J842" s="50"/>
      <c r="K842" s="23"/>
    </row>
    <row r="843" ht="15.75" customHeight="1">
      <c r="H843" s="51"/>
      <c r="I843" s="50"/>
      <c r="J843" s="50"/>
      <c r="K843" s="23"/>
    </row>
    <row r="844" ht="15.75" customHeight="1">
      <c r="H844" s="51"/>
      <c r="I844" s="50"/>
      <c r="J844" s="50"/>
      <c r="K844" s="23"/>
    </row>
    <row r="845" ht="15.75" customHeight="1">
      <c r="H845" s="51"/>
      <c r="I845" s="50"/>
      <c r="J845" s="50"/>
      <c r="K845" s="23"/>
    </row>
    <row r="846" ht="15.75" customHeight="1">
      <c r="H846" s="51"/>
      <c r="I846" s="50"/>
      <c r="J846" s="50"/>
      <c r="K846" s="23"/>
    </row>
    <row r="847" ht="15.75" customHeight="1">
      <c r="H847" s="51"/>
      <c r="I847" s="50"/>
      <c r="J847" s="50"/>
      <c r="K847" s="23"/>
    </row>
    <row r="848" ht="15.75" customHeight="1">
      <c r="H848" s="51"/>
      <c r="I848" s="50"/>
      <c r="J848" s="50"/>
      <c r="K848" s="23"/>
    </row>
    <row r="849" ht="15.75" customHeight="1">
      <c r="H849" s="51"/>
      <c r="I849" s="50"/>
      <c r="J849" s="50"/>
      <c r="K849" s="23"/>
    </row>
    <row r="850" ht="15.75" customHeight="1">
      <c r="H850" s="51"/>
      <c r="I850" s="50"/>
      <c r="J850" s="50"/>
      <c r="K850" s="23"/>
    </row>
    <row r="851" ht="15.75" customHeight="1">
      <c r="H851" s="51"/>
      <c r="I851" s="50"/>
      <c r="J851" s="50"/>
      <c r="K851" s="23"/>
    </row>
    <row r="852" ht="15.75" customHeight="1">
      <c r="H852" s="51"/>
      <c r="I852" s="50"/>
      <c r="J852" s="50"/>
      <c r="K852" s="23"/>
    </row>
    <row r="853" ht="15.75" customHeight="1">
      <c r="H853" s="51"/>
      <c r="I853" s="50"/>
      <c r="J853" s="50"/>
      <c r="K853" s="23"/>
    </row>
    <row r="854" ht="15.75" customHeight="1">
      <c r="H854" s="51"/>
      <c r="I854" s="50"/>
      <c r="J854" s="50"/>
      <c r="K854" s="23"/>
    </row>
    <row r="855" ht="15.75" customHeight="1">
      <c r="H855" s="51"/>
      <c r="I855" s="50"/>
      <c r="J855" s="50"/>
      <c r="K855" s="23"/>
    </row>
    <row r="856" ht="15.75" customHeight="1">
      <c r="H856" s="51"/>
      <c r="I856" s="50"/>
      <c r="J856" s="50"/>
      <c r="K856" s="23"/>
    </row>
    <row r="857" ht="15.75" customHeight="1">
      <c r="H857" s="51"/>
      <c r="I857" s="50"/>
      <c r="J857" s="50"/>
      <c r="K857" s="23"/>
    </row>
    <row r="858" ht="15.75" customHeight="1">
      <c r="H858" s="51"/>
      <c r="I858" s="50"/>
      <c r="J858" s="50"/>
      <c r="K858" s="23"/>
    </row>
    <row r="859" ht="15.75" customHeight="1">
      <c r="H859" s="51"/>
      <c r="I859" s="50"/>
      <c r="J859" s="50"/>
      <c r="K859" s="23"/>
    </row>
    <row r="860" ht="15.75" customHeight="1">
      <c r="H860" s="51"/>
      <c r="I860" s="50"/>
      <c r="J860" s="50"/>
      <c r="K860" s="23"/>
    </row>
    <row r="861" ht="15.75" customHeight="1">
      <c r="H861" s="51"/>
      <c r="I861" s="50"/>
      <c r="J861" s="50"/>
      <c r="K861" s="23"/>
    </row>
    <row r="862" ht="15.75" customHeight="1">
      <c r="H862" s="51"/>
      <c r="I862" s="50"/>
      <c r="J862" s="50"/>
      <c r="K862" s="23"/>
    </row>
    <row r="863" ht="15.75" customHeight="1">
      <c r="H863" s="51"/>
      <c r="I863" s="50"/>
      <c r="J863" s="50"/>
      <c r="K863" s="23"/>
    </row>
    <row r="864" ht="15.75" customHeight="1">
      <c r="H864" s="51"/>
      <c r="I864" s="50"/>
      <c r="J864" s="50"/>
      <c r="K864" s="23"/>
    </row>
    <row r="865" ht="15.75" customHeight="1">
      <c r="H865" s="51"/>
      <c r="I865" s="50"/>
      <c r="J865" s="50"/>
      <c r="K865" s="23"/>
    </row>
    <row r="866" ht="15.75" customHeight="1">
      <c r="H866" s="51"/>
      <c r="I866" s="50"/>
      <c r="J866" s="50"/>
      <c r="K866" s="23"/>
    </row>
    <row r="867" ht="15.75" customHeight="1">
      <c r="H867" s="51"/>
      <c r="I867" s="50"/>
      <c r="J867" s="50"/>
      <c r="K867" s="23"/>
    </row>
    <row r="868" ht="15.75" customHeight="1">
      <c r="H868" s="51"/>
      <c r="I868" s="50"/>
      <c r="J868" s="50"/>
      <c r="K868" s="23"/>
    </row>
    <row r="869" ht="15.75" customHeight="1">
      <c r="H869" s="51"/>
      <c r="I869" s="50"/>
      <c r="J869" s="50"/>
      <c r="K869" s="23"/>
    </row>
    <row r="870" ht="15.75" customHeight="1">
      <c r="H870" s="51"/>
      <c r="I870" s="50"/>
      <c r="J870" s="50"/>
      <c r="K870" s="23"/>
    </row>
    <row r="871" ht="15.75" customHeight="1">
      <c r="H871" s="51"/>
      <c r="I871" s="50"/>
      <c r="J871" s="50"/>
      <c r="K871" s="23"/>
    </row>
    <row r="872" ht="15.75" customHeight="1">
      <c r="H872" s="51"/>
      <c r="I872" s="50"/>
      <c r="J872" s="50"/>
      <c r="K872" s="23"/>
    </row>
    <row r="873" ht="15.75" customHeight="1">
      <c r="H873" s="51"/>
      <c r="I873" s="50"/>
      <c r="J873" s="50"/>
      <c r="K873" s="23"/>
    </row>
    <row r="874" ht="15.75" customHeight="1">
      <c r="H874" s="51"/>
      <c r="I874" s="50"/>
      <c r="J874" s="50"/>
      <c r="K874" s="23"/>
    </row>
    <row r="875" ht="15.75" customHeight="1">
      <c r="H875" s="51"/>
      <c r="I875" s="50"/>
      <c r="J875" s="50"/>
      <c r="K875" s="23"/>
    </row>
    <row r="876" ht="15.75" customHeight="1">
      <c r="H876" s="51"/>
      <c r="I876" s="50"/>
      <c r="J876" s="50"/>
      <c r="K876" s="23"/>
    </row>
    <row r="877" ht="15.75" customHeight="1">
      <c r="H877" s="51"/>
      <c r="I877" s="50"/>
      <c r="J877" s="50"/>
      <c r="K877" s="23"/>
    </row>
    <row r="878" ht="15.75" customHeight="1">
      <c r="H878" s="51"/>
      <c r="I878" s="50"/>
      <c r="J878" s="50"/>
      <c r="K878" s="23"/>
    </row>
    <row r="879" ht="15.75" customHeight="1">
      <c r="H879" s="51"/>
      <c r="I879" s="50"/>
      <c r="J879" s="50"/>
      <c r="K879" s="23"/>
    </row>
    <row r="880" ht="15.75" customHeight="1">
      <c r="H880" s="51"/>
      <c r="I880" s="50"/>
      <c r="J880" s="50"/>
      <c r="K880" s="23"/>
    </row>
    <row r="881" ht="15.75" customHeight="1">
      <c r="H881" s="51"/>
      <c r="I881" s="50"/>
      <c r="J881" s="50"/>
      <c r="K881" s="23"/>
    </row>
    <row r="882" ht="15.75" customHeight="1">
      <c r="H882" s="51"/>
      <c r="I882" s="50"/>
      <c r="J882" s="50"/>
      <c r="K882" s="23"/>
    </row>
    <row r="883" ht="15.75" customHeight="1">
      <c r="H883" s="51"/>
      <c r="I883" s="50"/>
      <c r="J883" s="50"/>
      <c r="K883" s="23"/>
    </row>
    <row r="884" ht="15.75" customHeight="1">
      <c r="H884" s="51"/>
      <c r="I884" s="50"/>
      <c r="J884" s="50"/>
      <c r="K884" s="23"/>
    </row>
    <row r="885" ht="15.75" customHeight="1">
      <c r="H885" s="51"/>
      <c r="I885" s="50"/>
      <c r="J885" s="50"/>
      <c r="K885" s="23"/>
    </row>
    <row r="886" ht="15.75" customHeight="1">
      <c r="H886" s="51"/>
      <c r="I886" s="50"/>
      <c r="J886" s="50"/>
      <c r="K886" s="23"/>
    </row>
    <row r="887" ht="15.75" customHeight="1">
      <c r="H887" s="51"/>
      <c r="I887" s="50"/>
      <c r="J887" s="50"/>
      <c r="K887" s="23"/>
    </row>
    <row r="888" ht="15.75" customHeight="1">
      <c r="H888" s="51"/>
      <c r="I888" s="50"/>
      <c r="J888" s="50"/>
      <c r="K888" s="23"/>
    </row>
    <row r="889" ht="15.75" customHeight="1">
      <c r="H889" s="51"/>
      <c r="I889" s="50"/>
      <c r="J889" s="50"/>
      <c r="K889" s="23"/>
    </row>
    <row r="890" ht="15.75" customHeight="1">
      <c r="H890" s="51"/>
      <c r="I890" s="50"/>
      <c r="J890" s="50"/>
      <c r="K890" s="23"/>
    </row>
    <row r="891" ht="15.75" customHeight="1">
      <c r="H891" s="51"/>
      <c r="I891" s="50"/>
      <c r="J891" s="50"/>
      <c r="K891" s="23"/>
    </row>
    <row r="892" ht="15.75" customHeight="1">
      <c r="H892" s="51"/>
      <c r="I892" s="50"/>
      <c r="J892" s="50"/>
      <c r="K892" s="23"/>
    </row>
    <row r="893" ht="15.75" customHeight="1">
      <c r="H893" s="51"/>
      <c r="I893" s="50"/>
      <c r="J893" s="50"/>
      <c r="K893" s="23"/>
    </row>
    <row r="894" ht="15.75" customHeight="1">
      <c r="H894" s="51"/>
      <c r="I894" s="50"/>
      <c r="J894" s="50"/>
      <c r="K894" s="23"/>
    </row>
    <row r="895" ht="15.75" customHeight="1">
      <c r="H895" s="51"/>
      <c r="I895" s="50"/>
      <c r="J895" s="50"/>
      <c r="K895" s="23"/>
    </row>
    <row r="896" ht="15.75" customHeight="1">
      <c r="H896" s="51"/>
      <c r="I896" s="50"/>
      <c r="J896" s="50"/>
      <c r="K896" s="23"/>
    </row>
    <row r="897" ht="15.75" customHeight="1">
      <c r="H897" s="51"/>
      <c r="I897" s="50"/>
      <c r="J897" s="50"/>
      <c r="K897" s="23"/>
    </row>
    <row r="898" ht="15.75" customHeight="1">
      <c r="H898" s="51"/>
      <c r="I898" s="50"/>
      <c r="J898" s="50"/>
      <c r="K898" s="23"/>
    </row>
    <row r="899" ht="15.75" customHeight="1">
      <c r="H899" s="51"/>
      <c r="I899" s="50"/>
      <c r="J899" s="50"/>
      <c r="K899" s="23"/>
    </row>
    <row r="900" ht="15.75" customHeight="1">
      <c r="H900" s="51"/>
      <c r="I900" s="50"/>
      <c r="J900" s="50"/>
      <c r="K900" s="23"/>
    </row>
    <row r="901" ht="15.75" customHeight="1">
      <c r="H901" s="51"/>
      <c r="I901" s="50"/>
      <c r="J901" s="50"/>
      <c r="K901" s="23"/>
    </row>
    <row r="902" ht="15.75" customHeight="1">
      <c r="H902" s="51"/>
      <c r="I902" s="50"/>
      <c r="J902" s="50"/>
      <c r="K902" s="23"/>
    </row>
    <row r="903" ht="15.75" customHeight="1">
      <c r="H903" s="51"/>
      <c r="I903" s="50"/>
      <c r="J903" s="50"/>
      <c r="K903" s="23"/>
    </row>
    <row r="904" ht="15.75" customHeight="1">
      <c r="H904" s="51"/>
      <c r="I904" s="50"/>
      <c r="J904" s="50"/>
      <c r="K904" s="23"/>
    </row>
    <row r="905" ht="15.75" customHeight="1">
      <c r="H905" s="51"/>
      <c r="I905" s="50"/>
      <c r="J905" s="50"/>
      <c r="K905" s="23"/>
    </row>
    <row r="906" ht="15.75" customHeight="1">
      <c r="H906" s="51"/>
      <c r="I906" s="50"/>
      <c r="J906" s="50"/>
      <c r="K906" s="23"/>
    </row>
    <row r="907" ht="15.75" customHeight="1">
      <c r="H907" s="51"/>
      <c r="I907" s="50"/>
      <c r="J907" s="50"/>
      <c r="K907" s="23"/>
    </row>
    <row r="908" ht="15.75" customHeight="1">
      <c r="H908" s="51"/>
      <c r="I908" s="50"/>
      <c r="J908" s="50"/>
      <c r="K908" s="23"/>
    </row>
    <row r="909" ht="15.75" customHeight="1">
      <c r="H909" s="51"/>
      <c r="I909" s="50"/>
      <c r="J909" s="50"/>
      <c r="K909" s="23"/>
    </row>
    <row r="910" ht="15.75" customHeight="1">
      <c r="H910" s="51"/>
      <c r="I910" s="50"/>
      <c r="J910" s="50"/>
      <c r="K910" s="23"/>
    </row>
    <row r="911" ht="15.75" customHeight="1">
      <c r="H911" s="51"/>
      <c r="I911" s="50"/>
      <c r="J911" s="50"/>
      <c r="K911" s="23"/>
    </row>
    <row r="912" ht="15.75" customHeight="1">
      <c r="H912" s="51"/>
      <c r="I912" s="50"/>
      <c r="J912" s="50"/>
      <c r="K912" s="23"/>
    </row>
    <row r="913" ht="15.75" customHeight="1">
      <c r="H913" s="51"/>
      <c r="I913" s="50"/>
      <c r="J913" s="50"/>
      <c r="K913" s="23"/>
    </row>
    <row r="914" ht="15.75" customHeight="1">
      <c r="H914" s="51"/>
      <c r="I914" s="50"/>
      <c r="J914" s="50"/>
      <c r="K914" s="23"/>
    </row>
    <row r="915" ht="15.75" customHeight="1">
      <c r="H915" s="51"/>
      <c r="I915" s="50"/>
      <c r="J915" s="50"/>
      <c r="K915" s="23"/>
    </row>
    <row r="916" ht="15.75" customHeight="1">
      <c r="H916" s="51"/>
      <c r="I916" s="50"/>
      <c r="J916" s="50"/>
      <c r="K916" s="23"/>
    </row>
    <row r="917" ht="15.75" customHeight="1">
      <c r="H917" s="51"/>
      <c r="I917" s="50"/>
      <c r="J917" s="50"/>
      <c r="K917" s="23"/>
    </row>
    <row r="918" ht="15.75" customHeight="1">
      <c r="H918" s="51"/>
      <c r="I918" s="50"/>
      <c r="J918" s="50"/>
      <c r="K918" s="23"/>
    </row>
    <row r="919" ht="15.75" customHeight="1">
      <c r="H919" s="51"/>
      <c r="I919" s="50"/>
      <c r="J919" s="50"/>
      <c r="K919" s="23"/>
    </row>
    <row r="920" ht="15.75" customHeight="1">
      <c r="H920" s="51"/>
      <c r="I920" s="50"/>
      <c r="J920" s="50"/>
      <c r="K920" s="23"/>
    </row>
    <row r="921" ht="15.75" customHeight="1">
      <c r="H921" s="51"/>
      <c r="I921" s="50"/>
      <c r="J921" s="50"/>
      <c r="K921" s="23"/>
    </row>
    <row r="922" ht="15.75" customHeight="1">
      <c r="H922" s="51"/>
      <c r="I922" s="50"/>
      <c r="J922" s="50"/>
      <c r="K922" s="23"/>
    </row>
    <row r="923" ht="15.75" customHeight="1">
      <c r="H923" s="51"/>
      <c r="I923" s="50"/>
      <c r="J923" s="50"/>
      <c r="K923" s="23"/>
    </row>
    <row r="924" ht="15.75" customHeight="1">
      <c r="H924" s="51"/>
      <c r="I924" s="50"/>
      <c r="J924" s="50"/>
      <c r="K924" s="23"/>
    </row>
    <row r="925" ht="15.75" customHeight="1">
      <c r="H925" s="51"/>
      <c r="I925" s="50"/>
      <c r="J925" s="50"/>
      <c r="K925" s="23"/>
    </row>
    <row r="926" ht="15.75" customHeight="1">
      <c r="H926" s="51"/>
      <c r="I926" s="50"/>
      <c r="J926" s="50"/>
      <c r="K926" s="23"/>
    </row>
    <row r="927" ht="15.75" customHeight="1">
      <c r="H927" s="51"/>
      <c r="I927" s="50"/>
      <c r="J927" s="50"/>
      <c r="K927" s="23"/>
    </row>
    <row r="928" ht="15.75" customHeight="1">
      <c r="H928" s="51"/>
      <c r="I928" s="50"/>
      <c r="J928" s="50"/>
      <c r="K928" s="23"/>
    </row>
    <row r="929" ht="15.75" customHeight="1">
      <c r="H929" s="51"/>
      <c r="I929" s="50"/>
      <c r="J929" s="50"/>
      <c r="K929" s="23"/>
    </row>
    <row r="930" ht="15.75" customHeight="1">
      <c r="H930" s="51"/>
      <c r="I930" s="50"/>
      <c r="J930" s="50"/>
      <c r="K930" s="23"/>
    </row>
    <row r="931" ht="15.75" customHeight="1">
      <c r="H931" s="51"/>
      <c r="I931" s="50"/>
      <c r="J931" s="50"/>
      <c r="K931" s="23"/>
    </row>
    <row r="932" ht="15.75" customHeight="1">
      <c r="H932" s="51"/>
      <c r="I932" s="50"/>
      <c r="J932" s="50"/>
      <c r="K932" s="23"/>
    </row>
    <row r="933" ht="15.75" customHeight="1">
      <c r="H933" s="51"/>
      <c r="I933" s="50"/>
      <c r="J933" s="50"/>
      <c r="K933" s="23"/>
    </row>
    <row r="934" ht="15.75" customHeight="1">
      <c r="H934" s="51"/>
      <c r="I934" s="50"/>
      <c r="J934" s="50"/>
      <c r="K934" s="23"/>
    </row>
    <row r="935" ht="15.75" customHeight="1">
      <c r="H935" s="51"/>
      <c r="I935" s="50"/>
      <c r="J935" s="50"/>
      <c r="K935" s="23"/>
    </row>
    <row r="936" ht="15.75" customHeight="1">
      <c r="H936" s="51"/>
      <c r="I936" s="50"/>
      <c r="J936" s="50"/>
      <c r="K936" s="23"/>
    </row>
    <row r="937" ht="15.75" customHeight="1">
      <c r="H937" s="51"/>
      <c r="I937" s="50"/>
      <c r="J937" s="50"/>
      <c r="K937" s="23"/>
    </row>
    <row r="938" ht="15.75" customHeight="1">
      <c r="H938" s="51"/>
      <c r="I938" s="50"/>
      <c r="J938" s="50"/>
      <c r="K938" s="23"/>
    </row>
    <row r="939" ht="15.75" customHeight="1">
      <c r="H939" s="51"/>
      <c r="I939" s="50"/>
      <c r="J939" s="50"/>
      <c r="K939" s="23"/>
    </row>
    <row r="940" ht="15.75" customHeight="1">
      <c r="H940" s="51"/>
      <c r="I940" s="50"/>
      <c r="J940" s="50"/>
      <c r="K940" s="23"/>
    </row>
    <row r="941" ht="15.75" customHeight="1">
      <c r="H941" s="51"/>
      <c r="I941" s="50"/>
      <c r="J941" s="50"/>
      <c r="K941" s="23"/>
    </row>
    <row r="942" ht="15.75" customHeight="1">
      <c r="H942" s="51"/>
      <c r="I942" s="50"/>
      <c r="J942" s="50"/>
      <c r="K942" s="23"/>
    </row>
    <row r="943" ht="15.75" customHeight="1">
      <c r="H943" s="51"/>
      <c r="I943" s="50"/>
      <c r="J943" s="50"/>
      <c r="K943" s="23"/>
    </row>
    <row r="944" ht="15.75" customHeight="1">
      <c r="H944" s="51"/>
      <c r="I944" s="50"/>
      <c r="J944" s="50"/>
      <c r="K944" s="23"/>
    </row>
    <row r="945" ht="15.75" customHeight="1">
      <c r="H945" s="51"/>
      <c r="I945" s="50"/>
      <c r="J945" s="50"/>
      <c r="K945" s="23"/>
    </row>
    <row r="946" ht="15.75" customHeight="1">
      <c r="H946" s="51"/>
      <c r="I946" s="50"/>
      <c r="J946" s="50"/>
      <c r="K946" s="23"/>
    </row>
    <row r="947" ht="15.75" customHeight="1">
      <c r="H947" s="51"/>
      <c r="I947" s="50"/>
      <c r="J947" s="50"/>
      <c r="K947" s="23"/>
    </row>
    <row r="948" ht="15.75" customHeight="1">
      <c r="H948" s="51"/>
      <c r="I948" s="50"/>
      <c r="J948" s="50"/>
      <c r="K948" s="23"/>
    </row>
    <row r="949" ht="15.75" customHeight="1">
      <c r="H949" s="51"/>
      <c r="I949" s="50"/>
      <c r="J949" s="50"/>
      <c r="K949" s="23"/>
    </row>
    <row r="950" ht="15.75" customHeight="1">
      <c r="H950" s="51"/>
      <c r="I950" s="50"/>
      <c r="J950" s="50"/>
      <c r="K950" s="23"/>
    </row>
    <row r="951" ht="15.75" customHeight="1">
      <c r="H951" s="51"/>
      <c r="I951" s="50"/>
      <c r="J951" s="50"/>
      <c r="K951" s="23"/>
    </row>
    <row r="952" ht="15.75" customHeight="1">
      <c r="H952" s="51"/>
      <c r="I952" s="50"/>
      <c r="J952" s="50"/>
      <c r="K952" s="23"/>
    </row>
    <row r="953" ht="15.75" customHeight="1">
      <c r="H953" s="51"/>
      <c r="I953" s="50"/>
      <c r="J953" s="50"/>
      <c r="K953" s="23"/>
    </row>
    <row r="954" ht="15.75" customHeight="1">
      <c r="H954" s="51"/>
      <c r="I954" s="50"/>
      <c r="J954" s="50"/>
      <c r="K954" s="23"/>
    </row>
    <row r="955" ht="15.75" customHeight="1">
      <c r="H955" s="51"/>
      <c r="I955" s="50"/>
      <c r="J955" s="50"/>
      <c r="K955" s="23"/>
    </row>
    <row r="956" ht="15.75" customHeight="1">
      <c r="H956" s="51"/>
      <c r="I956" s="50"/>
      <c r="J956" s="50"/>
      <c r="K956" s="23"/>
    </row>
    <row r="957" ht="15.75" customHeight="1">
      <c r="H957" s="51"/>
      <c r="I957" s="50"/>
      <c r="J957" s="50"/>
      <c r="K957" s="23"/>
    </row>
    <row r="958" ht="15.75" customHeight="1">
      <c r="H958" s="51"/>
      <c r="I958" s="50"/>
      <c r="J958" s="50"/>
      <c r="K958" s="23"/>
    </row>
    <row r="959" ht="15.75" customHeight="1">
      <c r="H959" s="51"/>
      <c r="I959" s="50"/>
      <c r="J959" s="50"/>
      <c r="K959" s="23"/>
    </row>
    <row r="960" ht="15.75" customHeight="1">
      <c r="H960" s="51"/>
      <c r="I960" s="50"/>
      <c r="J960" s="50"/>
      <c r="K960" s="23"/>
    </row>
    <row r="961" ht="15.75" customHeight="1">
      <c r="H961" s="51"/>
      <c r="I961" s="50"/>
      <c r="J961" s="50"/>
      <c r="K961" s="23"/>
    </row>
    <row r="962" ht="15.75" customHeight="1">
      <c r="H962" s="51"/>
      <c r="I962" s="50"/>
      <c r="J962" s="50"/>
      <c r="K962" s="23"/>
    </row>
    <row r="963" ht="15.75" customHeight="1">
      <c r="H963" s="51"/>
      <c r="I963" s="50"/>
      <c r="J963" s="50"/>
      <c r="K963" s="23"/>
    </row>
    <row r="964" ht="15.75" customHeight="1">
      <c r="H964" s="51"/>
      <c r="I964" s="50"/>
      <c r="J964" s="50"/>
      <c r="K964" s="23"/>
    </row>
    <row r="965" ht="15.75" customHeight="1">
      <c r="H965" s="51"/>
      <c r="I965" s="50"/>
      <c r="J965" s="50"/>
      <c r="K965" s="23"/>
    </row>
    <row r="966" ht="15.75" customHeight="1">
      <c r="H966" s="51"/>
      <c r="I966" s="50"/>
      <c r="J966" s="50"/>
      <c r="K966" s="23"/>
    </row>
    <row r="967" ht="15.75" customHeight="1">
      <c r="H967" s="51"/>
      <c r="I967" s="50"/>
      <c r="J967" s="50"/>
      <c r="K967" s="23"/>
    </row>
    <row r="968" ht="15.75" customHeight="1">
      <c r="H968" s="51"/>
      <c r="I968" s="50"/>
      <c r="J968" s="50"/>
      <c r="K968" s="23"/>
    </row>
    <row r="969" ht="15.75" customHeight="1">
      <c r="H969" s="51"/>
      <c r="I969" s="50"/>
      <c r="J969" s="50"/>
      <c r="K969" s="23"/>
    </row>
    <row r="970" ht="15.75" customHeight="1">
      <c r="H970" s="51"/>
      <c r="I970" s="50"/>
      <c r="J970" s="50"/>
      <c r="K970" s="23"/>
    </row>
    <row r="971" ht="15.75" customHeight="1">
      <c r="H971" s="51"/>
      <c r="I971" s="50"/>
      <c r="J971" s="50"/>
      <c r="K971" s="23"/>
    </row>
    <row r="972" ht="15.75" customHeight="1">
      <c r="H972" s="51"/>
      <c r="I972" s="50"/>
      <c r="J972" s="50"/>
      <c r="K972" s="23"/>
    </row>
    <row r="973" ht="15.75" customHeight="1">
      <c r="H973" s="51"/>
      <c r="I973" s="50"/>
      <c r="J973" s="50"/>
      <c r="K973" s="23"/>
    </row>
    <row r="974" ht="15.75" customHeight="1">
      <c r="H974" s="51"/>
      <c r="I974" s="50"/>
      <c r="J974" s="50"/>
      <c r="K974" s="23"/>
    </row>
    <row r="975" ht="15.75" customHeight="1">
      <c r="H975" s="51"/>
      <c r="I975" s="50"/>
      <c r="J975" s="50"/>
      <c r="K975" s="23"/>
    </row>
    <row r="976" ht="15.75" customHeight="1">
      <c r="H976" s="51"/>
      <c r="I976" s="50"/>
      <c r="J976" s="50"/>
      <c r="K976" s="23"/>
    </row>
    <row r="977" ht="15.75" customHeight="1">
      <c r="H977" s="51"/>
      <c r="I977" s="50"/>
      <c r="J977" s="50"/>
      <c r="K977" s="23"/>
    </row>
    <row r="978" ht="15.75" customHeight="1">
      <c r="H978" s="51"/>
      <c r="I978" s="50"/>
      <c r="J978" s="50"/>
      <c r="K978" s="23"/>
    </row>
    <row r="979" ht="15.75" customHeight="1">
      <c r="H979" s="51"/>
      <c r="I979" s="50"/>
      <c r="J979" s="50"/>
      <c r="K979" s="23"/>
    </row>
    <row r="980" ht="15.75" customHeight="1">
      <c r="H980" s="51"/>
      <c r="I980" s="50"/>
      <c r="J980" s="50"/>
      <c r="K980" s="23"/>
    </row>
    <row r="981" ht="15.75" customHeight="1">
      <c r="H981" s="51"/>
      <c r="I981" s="50"/>
      <c r="J981" s="50"/>
      <c r="K981" s="23"/>
    </row>
    <row r="982" ht="15.75" customHeight="1">
      <c r="H982" s="51"/>
      <c r="I982" s="50"/>
      <c r="J982" s="50"/>
      <c r="K982" s="23"/>
    </row>
    <row r="983" ht="15.75" customHeight="1">
      <c r="H983" s="51"/>
      <c r="I983" s="50"/>
      <c r="J983" s="50"/>
      <c r="K983" s="23"/>
    </row>
    <row r="984" ht="15.75" customHeight="1">
      <c r="H984" s="51"/>
      <c r="I984" s="50"/>
      <c r="J984" s="50"/>
      <c r="K984" s="23"/>
    </row>
    <row r="985" ht="15.75" customHeight="1">
      <c r="H985" s="51"/>
      <c r="I985" s="50"/>
      <c r="J985" s="50"/>
      <c r="K985" s="23"/>
    </row>
    <row r="986" ht="15.75" customHeight="1">
      <c r="H986" s="51"/>
      <c r="I986" s="50"/>
      <c r="J986" s="50"/>
      <c r="K986" s="23"/>
    </row>
    <row r="987" ht="15.75" customHeight="1">
      <c r="H987" s="51"/>
      <c r="I987" s="50"/>
      <c r="J987" s="50"/>
      <c r="K987" s="23"/>
    </row>
    <row r="988" ht="15.75" customHeight="1">
      <c r="H988" s="51"/>
      <c r="I988" s="50"/>
      <c r="J988" s="50"/>
      <c r="K988" s="23"/>
    </row>
    <row r="989" ht="15.75" customHeight="1">
      <c r="H989" s="51"/>
      <c r="I989" s="50"/>
      <c r="J989" s="50"/>
      <c r="K989" s="23"/>
    </row>
    <row r="990" ht="15.75" customHeight="1">
      <c r="H990" s="51"/>
      <c r="I990" s="50"/>
      <c r="J990" s="50"/>
      <c r="K990" s="23"/>
    </row>
    <row r="991" ht="15.75" customHeight="1">
      <c r="H991" s="51"/>
      <c r="I991" s="50"/>
      <c r="J991" s="50"/>
      <c r="K991" s="23"/>
    </row>
    <row r="992" ht="15.75" customHeight="1">
      <c r="H992" s="51"/>
      <c r="I992" s="50"/>
      <c r="J992" s="50"/>
      <c r="K992" s="23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9.5"/>
    <col customWidth="1" min="3" max="3" width="9.38"/>
    <col customWidth="1" min="4" max="4" width="10.63"/>
    <col customWidth="1" min="5" max="26" width="9.38"/>
  </cols>
  <sheetData>
    <row r="3">
      <c r="A3" s="55"/>
      <c r="B3" s="55" t="s">
        <v>217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>
      <c r="C4" s="55" t="s">
        <v>126</v>
      </c>
      <c r="D4" s="55" t="s">
        <v>218</v>
      </c>
    </row>
    <row r="5">
      <c r="B5" s="54" t="s">
        <v>219</v>
      </c>
      <c r="C5" s="54">
        <v>450000.0</v>
      </c>
      <c r="D5" s="54">
        <f t="shared" ref="D5:D10" si="1">C5*1.33</f>
        <v>598500</v>
      </c>
    </row>
    <row r="6">
      <c r="B6" s="54" t="s">
        <v>220</v>
      </c>
      <c r="C6" s="54">
        <v>60000.0</v>
      </c>
      <c r="D6" s="54">
        <f t="shared" si="1"/>
        <v>79800</v>
      </c>
    </row>
    <row r="7">
      <c r="B7" s="54" t="s">
        <v>221</v>
      </c>
      <c r="C7" s="54">
        <v>60000.0</v>
      </c>
      <c r="D7" s="54">
        <f t="shared" si="1"/>
        <v>79800</v>
      </c>
    </row>
    <row r="8">
      <c r="B8" s="54" t="s">
        <v>222</v>
      </c>
      <c r="C8" s="54">
        <v>40000.0</v>
      </c>
      <c r="D8" s="54">
        <f t="shared" si="1"/>
        <v>53200</v>
      </c>
    </row>
    <row r="9">
      <c r="B9" s="54" t="s">
        <v>223</v>
      </c>
      <c r="C9" s="54">
        <v>30000.0</v>
      </c>
      <c r="D9" s="54">
        <f t="shared" si="1"/>
        <v>39900</v>
      </c>
      <c r="E9" s="54" t="s">
        <v>224</v>
      </c>
    </row>
    <row r="10">
      <c r="B10" s="54" t="s">
        <v>225</v>
      </c>
      <c r="C10" s="54">
        <v>6000.0</v>
      </c>
      <c r="D10" s="54">
        <f t="shared" si="1"/>
        <v>7980</v>
      </c>
    </row>
    <row r="11">
      <c r="B11" s="54" t="s">
        <v>226</v>
      </c>
      <c r="C11" s="54">
        <f t="shared" ref="C11:D11" si="2">SUM(C5:C10)</f>
        <v>646000</v>
      </c>
      <c r="D11" s="54">
        <f t="shared" si="2"/>
        <v>859180</v>
      </c>
    </row>
    <row r="13">
      <c r="B13" s="54" t="s">
        <v>227</v>
      </c>
      <c r="C13" s="54">
        <v>22000.0</v>
      </c>
      <c r="D13" s="54">
        <f>C13*1.33</f>
        <v>29260</v>
      </c>
    </row>
    <row r="15">
      <c r="B15" s="54" t="s">
        <v>228</v>
      </c>
      <c r="C15" s="54">
        <v>45000.0</v>
      </c>
      <c r="D15" s="54">
        <f t="shared" ref="D15:D16" si="3">C15*1.1</f>
        <v>49500</v>
      </c>
    </row>
    <row r="16">
      <c r="B16" s="54" t="s">
        <v>229</v>
      </c>
      <c r="C16" s="54">
        <v>45000.0</v>
      </c>
      <c r="D16" s="54">
        <f t="shared" si="3"/>
        <v>49500</v>
      </c>
    </row>
    <row r="17">
      <c r="B17" s="54" t="s">
        <v>230</v>
      </c>
      <c r="C17" s="54">
        <f t="shared" ref="C17:D17" si="4">SUM(C15:C16)</f>
        <v>90000</v>
      </c>
      <c r="D17" s="54">
        <f t="shared" si="4"/>
        <v>99000</v>
      </c>
    </row>
    <row r="19">
      <c r="B19" s="54" t="s">
        <v>231</v>
      </c>
      <c r="C19" s="54">
        <v>14000.0</v>
      </c>
      <c r="D19" s="54">
        <f t="shared" ref="D19:D20" si="5">C19*1.1</f>
        <v>15400</v>
      </c>
      <c r="E19" s="54" t="s">
        <v>232</v>
      </c>
    </row>
    <row r="20">
      <c r="B20" s="54" t="s">
        <v>233</v>
      </c>
      <c r="C20" s="54">
        <v>5200.0</v>
      </c>
      <c r="D20" s="54">
        <f t="shared" si="5"/>
        <v>5720</v>
      </c>
      <c r="E20" s="54" t="s">
        <v>234</v>
      </c>
    </row>
    <row r="21" ht="15.75" customHeight="1"/>
    <row r="22" ht="15.75" customHeight="1"/>
    <row r="23" ht="15.75" customHeight="1">
      <c r="A23" s="55"/>
      <c r="B23" s="55" t="s">
        <v>235</v>
      </c>
      <c r="C23" s="55">
        <f>C17+C13+C11+C19+C20</f>
        <v>777200</v>
      </c>
      <c r="D23" s="55">
        <f>C23*1.33</f>
        <v>1033676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ht="15.75" customHeight="1"/>
    <row r="25" ht="15.75" customHeight="1">
      <c r="C25" s="54" t="s">
        <v>236</v>
      </c>
      <c r="D25" s="54" t="s">
        <v>237</v>
      </c>
      <c r="E25" s="54" t="s">
        <v>238</v>
      </c>
      <c r="F25" s="54" t="s">
        <v>239</v>
      </c>
      <c r="G25" s="54" t="s">
        <v>126</v>
      </c>
      <c r="H25" s="54" t="s">
        <v>240</v>
      </c>
    </row>
    <row r="26" ht="15.75" customHeight="1">
      <c r="B26" s="54" t="s">
        <v>241</v>
      </c>
      <c r="C26" s="54">
        <v>2.0</v>
      </c>
      <c r="D26" s="54">
        <v>16.0</v>
      </c>
      <c r="E26" s="54">
        <v>2.0</v>
      </c>
      <c r="F26" s="54">
        <v>250.0</v>
      </c>
      <c r="G26" s="54">
        <f t="shared" ref="G26:G27" si="6">F26*E26*D26*C26</f>
        <v>16000</v>
      </c>
      <c r="H26" s="54">
        <f t="shared" ref="H26:H28" si="7">G26*1.33</f>
        <v>21280</v>
      </c>
    </row>
    <row r="27" ht="15.75" customHeight="1">
      <c r="B27" s="54" t="s">
        <v>242</v>
      </c>
      <c r="C27" s="54">
        <v>4.0</v>
      </c>
      <c r="D27" s="54">
        <v>3.0</v>
      </c>
      <c r="E27" s="54">
        <v>2.0</v>
      </c>
      <c r="F27" s="54">
        <v>250.0</v>
      </c>
      <c r="G27" s="54">
        <f t="shared" si="6"/>
        <v>6000</v>
      </c>
      <c r="H27" s="54">
        <f t="shared" si="7"/>
        <v>7980</v>
      </c>
    </row>
    <row r="28" ht="15.75" customHeight="1">
      <c r="B28" s="54" t="s">
        <v>201</v>
      </c>
      <c r="G28" s="54">
        <f>SUM(G26:G27)</f>
        <v>22000</v>
      </c>
      <c r="H28" s="54">
        <f t="shared" si="7"/>
        <v>29260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